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9096" activeTab="0"/>
  </bookViews>
  <sheets>
    <sheet name="Rozpočet príjmy" sheetId="1" r:id="rId1"/>
    <sheet name="Rozpočet výdaje" sheetId="2" r:id="rId2"/>
    <sheet name="Kapitálové príjmy - výdaje" sheetId="3" r:id="rId3"/>
  </sheets>
  <definedNames/>
  <calcPr fullCalcOnLoad="1"/>
</workbook>
</file>

<file path=xl/comments2.xml><?xml version="1.0" encoding="utf-8"?>
<comments xmlns="http://schemas.openxmlformats.org/spreadsheetml/2006/main">
  <authors>
    <author>Šefčíková Dana</author>
  </authors>
  <commentList>
    <comment ref="J104" authorId="0">
      <text>
        <r>
          <rPr>
            <b/>
            <sz val="9"/>
            <rFont val="Segoe UI"/>
            <family val="2"/>
          </rPr>
          <t>Šefčíková Dana:</t>
        </r>
        <r>
          <rPr>
            <sz val="9"/>
            <rFont val="Segoe UI"/>
            <family val="2"/>
          </rPr>
          <t xml:space="preserve">
ZŠ,ŠJ,ŠKD- spolu</t>
        </r>
      </text>
    </comment>
  </commentList>
</comments>
</file>

<file path=xl/sharedStrings.xml><?xml version="1.0" encoding="utf-8"?>
<sst xmlns="http://schemas.openxmlformats.org/spreadsheetml/2006/main" count="240" uniqueCount="221">
  <si>
    <t>Obecný úrad Lozorno</t>
  </si>
  <si>
    <t>Príjmy bežného rozpočtu</t>
  </si>
  <si>
    <t>Daňové príjmy</t>
  </si>
  <si>
    <t>Výnos dane z príjmov poukázaný samospráve</t>
  </si>
  <si>
    <t>Daň z nehnuteľnosti</t>
  </si>
  <si>
    <t>Nedaňové príjmy</t>
  </si>
  <si>
    <t>Úroky z bank.účtov</t>
  </si>
  <si>
    <t>Granty a transféry</t>
  </si>
  <si>
    <t>Výdavky bežného rozpočtu</t>
  </si>
  <si>
    <t>Správa - základ.mzda</t>
  </si>
  <si>
    <t>Odvody do poisťovní, DDP</t>
  </si>
  <si>
    <t>Materiál, prístroje, noviny, zbierky, repre</t>
  </si>
  <si>
    <t>Verejné osvetlenie</t>
  </si>
  <si>
    <t>Energia, materiál, údržba</t>
  </si>
  <si>
    <t>Miestny rozhlas</t>
  </si>
  <si>
    <t>Sociálne služby</t>
  </si>
  <si>
    <t>Dôchodci - príspevok na stravu</t>
  </si>
  <si>
    <t>Jednorázová dávka sociálnej pomoci</t>
  </si>
  <si>
    <t>Bežné výdavky celkom</t>
  </si>
  <si>
    <t>Kapitálové príjmy</t>
  </si>
  <si>
    <t>Spolu</t>
  </si>
  <si>
    <t>Kapitálové výdavky</t>
  </si>
  <si>
    <t>Rekapitulácia</t>
  </si>
  <si>
    <t>Bežné príjmy</t>
  </si>
  <si>
    <t>Bežné výdavky</t>
  </si>
  <si>
    <t>Úroky z úveru</t>
  </si>
  <si>
    <t>Finančné operácie - výdavky</t>
  </si>
  <si>
    <t>Výsledok bežného rozpočtu</t>
  </si>
  <si>
    <t>Výsledok kapitálového rozpočtu</t>
  </si>
  <si>
    <t>Výsledok finančných operácií</t>
  </si>
  <si>
    <t>Bežné príjmy celkom</t>
  </si>
  <si>
    <t>CK - mzdy</t>
  </si>
  <si>
    <t>Transfér na Základnú školu</t>
  </si>
  <si>
    <t>Finančné operácie - príjmy</t>
  </si>
  <si>
    <t>Údržba výpoč.techniky, softvéru, kanc.strojov,budov</t>
  </si>
  <si>
    <t>Celkom</t>
  </si>
  <si>
    <t xml:space="preserve">Mzdy </t>
  </si>
  <si>
    <t xml:space="preserve">Kapitálový rozpočet  </t>
  </si>
  <si>
    <t>Iné príjmy- z lotérií a hier, z rozpočt.organizácií</t>
  </si>
  <si>
    <t>Základná škola, prenesený výkon, ostatné</t>
  </si>
  <si>
    <t>610</t>
  </si>
  <si>
    <t>CK-podujatia, energie, materiál, údržba, ostatné</t>
  </si>
  <si>
    <t>Splácanie istiny bankového úveru ( z r.2013)</t>
  </si>
  <si>
    <t>Splácanie istiny bankového  úveru  (z roku 2015)</t>
  </si>
  <si>
    <t>Dotácia na športovú činnosť - šport</t>
  </si>
  <si>
    <t>pozemky</t>
  </si>
  <si>
    <t>Služby občanom</t>
  </si>
  <si>
    <t>2.1.</t>
  </si>
  <si>
    <t>2.2.</t>
  </si>
  <si>
    <t>2.4.</t>
  </si>
  <si>
    <t>Správa cintorína a domu smútku</t>
  </si>
  <si>
    <t>2.5.</t>
  </si>
  <si>
    <t>2.3.</t>
  </si>
  <si>
    <t>Ochrana a bezpečnosť</t>
  </si>
  <si>
    <t>3.2.</t>
  </si>
  <si>
    <t>3.3.</t>
  </si>
  <si>
    <t>Obecná polícia</t>
  </si>
  <si>
    <t>Telefón, poštovné,PHM,všeob.služby a mater.,poistky</t>
  </si>
  <si>
    <t>Odpadové hospodárstvo</t>
  </si>
  <si>
    <t>4.1.</t>
  </si>
  <si>
    <t>4.2.</t>
  </si>
  <si>
    <t>Prostredie pre život</t>
  </si>
  <si>
    <t>5.1.</t>
  </si>
  <si>
    <t>Správa a údržba verej. zelene</t>
  </si>
  <si>
    <t>mzdy</t>
  </si>
  <si>
    <t>materiál, nájom,údržba,PHM</t>
  </si>
  <si>
    <t>5.2.</t>
  </si>
  <si>
    <t>Kultúra a šport</t>
  </si>
  <si>
    <t>6.1.</t>
  </si>
  <si>
    <t>6.2.</t>
  </si>
  <si>
    <t>Údržba budov,priestorov</t>
  </si>
  <si>
    <t>Vzdelanie</t>
  </si>
  <si>
    <t>7.1.</t>
  </si>
  <si>
    <t xml:space="preserve"> Materská škola</t>
  </si>
  <si>
    <t>630</t>
  </si>
  <si>
    <t>Údržba, poistné budov, ostatné</t>
  </si>
  <si>
    <t>Základná škola</t>
  </si>
  <si>
    <t>Mzda školník</t>
  </si>
  <si>
    <t>Údržba, poistné budov, ostatné,vzorky jedla</t>
  </si>
  <si>
    <t>Mzdy</t>
  </si>
  <si>
    <t>Materiál,energie,údržba auta</t>
  </si>
  <si>
    <t>8.1.</t>
  </si>
  <si>
    <t>8.3.</t>
  </si>
  <si>
    <t>8.4.</t>
  </si>
  <si>
    <t>8.5.</t>
  </si>
  <si>
    <t>Opatrovateľská služba</t>
  </si>
  <si>
    <t>Spoločný úrad, lekárske posudky</t>
  </si>
  <si>
    <t>poistné majetku, bank.poplatky, dohody,civ.ochrana</t>
  </si>
  <si>
    <t>Ochrana pred požiarmi</t>
  </si>
  <si>
    <t>Nájom za kamery,pozemky,ZS</t>
  </si>
  <si>
    <t>Dividendy</t>
  </si>
  <si>
    <t>2017</t>
  </si>
  <si>
    <t>auto-starosta</t>
  </si>
  <si>
    <t>Dotácia kultúra</t>
  </si>
  <si>
    <t>Výsledok</t>
  </si>
  <si>
    <t>územný plán obce</t>
  </si>
  <si>
    <t>Dotácia PO</t>
  </si>
  <si>
    <t>Rozšírenie telocvične -bežné výdavky</t>
  </si>
  <si>
    <t>Sponzorské</t>
  </si>
  <si>
    <t>3.1.</t>
  </si>
  <si>
    <t>Civilná ochrana-odmena skladníka</t>
  </si>
  <si>
    <t>Dotácia -iná</t>
  </si>
  <si>
    <t>Všeob.material, inter.vybavenie</t>
  </si>
  <si>
    <t>642</t>
  </si>
  <si>
    <t xml:space="preserve">Dotácia  </t>
  </si>
  <si>
    <t>Všeobecný material</t>
  </si>
  <si>
    <t>ZUŠ</t>
  </si>
  <si>
    <t>Kapitálové granty a transféry</t>
  </si>
  <si>
    <t>dotácia MŠ- prístavba MŠ</t>
  </si>
  <si>
    <t>dotácia MŠ-telocvičňa</t>
  </si>
  <si>
    <t>grant na verejné osvetlenie</t>
  </si>
  <si>
    <t>zostatok z predch.rokov</t>
  </si>
  <si>
    <t>úver Lozorno spol. s r.o.</t>
  </si>
  <si>
    <t>Lozorno spol. s r.o. - rozvádzač</t>
  </si>
  <si>
    <t>bankový úver</t>
  </si>
  <si>
    <t>nákup pozemkov</t>
  </si>
  <si>
    <t>nákup stanu</t>
  </si>
  <si>
    <t>príprav a proj. dokument.</t>
  </si>
  <si>
    <t>chodník Zohorská</t>
  </si>
  <si>
    <t>rekonštr.ČOV</t>
  </si>
  <si>
    <t>auto polícia</t>
  </si>
  <si>
    <t>urnový háj</t>
  </si>
  <si>
    <t>obecný infosystém</t>
  </si>
  <si>
    <t>verejné osvetlenie</t>
  </si>
  <si>
    <t>rekonštr. MŠ</t>
  </si>
  <si>
    <t>digitaliz.ZŠ</t>
  </si>
  <si>
    <t>rekonštr.telocvične</t>
  </si>
  <si>
    <t>Príjmy RO</t>
  </si>
  <si>
    <t>Kapitálové výdavky RO</t>
  </si>
  <si>
    <t>Kapit.výdavky RO</t>
  </si>
  <si>
    <t>prevod prostriedkov z peň. fondov</t>
  </si>
  <si>
    <t>vyspor. B3 a Záhumenice- geo.plány a majet.vyspor.</t>
  </si>
  <si>
    <t xml:space="preserve">Plánov., manažm.,podpor.činn.a kontrola </t>
  </si>
  <si>
    <t>NFP na ČOV</t>
  </si>
  <si>
    <t xml:space="preserve">prepoj.kanal.s kanal.sy.na Hlavnej ul.+ Jelšová </t>
  </si>
  <si>
    <t xml:space="preserve">Daň za psa, ubytov., ver.priest.,kom.odpady </t>
  </si>
  <si>
    <t>Admin.,správne a ost.popl.,úhrady opatrov.</t>
  </si>
  <si>
    <t>Nájom za budovy, priest.- CK, ŠK, kamery PD</t>
  </si>
  <si>
    <t>zábezpeky</t>
  </si>
  <si>
    <t>Všeob..služby, audit, posudky, školenia, stravovanie,</t>
  </si>
  <si>
    <t>oplotenie detsk.ihriska Kozinská ul.</t>
  </si>
  <si>
    <t>IS voda a kanál B3</t>
  </si>
  <si>
    <t>Nemocenské dávky</t>
  </si>
  <si>
    <t>630:</t>
  </si>
  <si>
    <t>Údržba</t>
  </si>
  <si>
    <t>rozšírenie ZŠ o 1.triedu</t>
  </si>
  <si>
    <t>1</t>
  </si>
  <si>
    <t>2</t>
  </si>
  <si>
    <t>3</t>
  </si>
  <si>
    <t>4</t>
  </si>
  <si>
    <t>5</t>
  </si>
  <si>
    <t>6</t>
  </si>
  <si>
    <t>7</t>
  </si>
  <si>
    <t>7.4</t>
  </si>
  <si>
    <t>8</t>
  </si>
  <si>
    <t>7.5.</t>
  </si>
  <si>
    <t>zokruhov.vodovodu na Šport.nám.</t>
  </si>
  <si>
    <t>vodojem</t>
  </si>
  <si>
    <t>A</t>
  </si>
  <si>
    <t>B</t>
  </si>
  <si>
    <t>C</t>
  </si>
  <si>
    <t>Cestovné náhrady</t>
  </si>
  <si>
    <t>Energia, plyn, poštové a telekom. služby,popl.str.líst.</t>
  </si>
  <si>
    <t>Autodoprava, PHM, poistné, údržba,poplatky</t>
  </si>
  <si>
    <t>Iné všeob. služby-matrika</t>
  </si>
  <si>
    <t>Úsek stavebného poriadku</t>
  </si>
  <si>
    <t>Miestne komunikácie-správa a údržba</t>
  </si>
  <si>
    <t>Zber, uloženie ,odvoz a zneškod. odpadov</t>
  </si>
  <si>
    <t xml:space="preserve">Čistenie a zber odpad.vôd  </t>
  </si>
  <si>
    <t>Podpora kultúry v obci</t>
  </si>
  <si>
    <t>Podpora športových akcií v obci</t>
  </si>
  <si>
    <t xml:space="preserve">Zariad.opatrov.služby </t>
  </si>
  <si>
    <t>Zabezpečenie stravy dôchodcom</t>
  </si>
  <si>
    <t>D</t>
  </si>
  <si>
    <t>ZŠ vlastné príjmy</t>
  </si>
  <si>
    <t>MŠ vlastné príjmy</t>
  </si>
  <si>
    <t>ŠKD vlastné príjmy</t>
  </si>
  <si>
    <t>ŠJ vlastné príjmy</t>
  </si>
  <si>
    <t>ŠJ-potraviny</t>
  </si>
  <si>
    <t>RO-Bežné výdavky</t>
  </si>
  <si>
    <t>RO-Bežné príjmy</t>
  </si>
  <si>
    <t>RO - bežné výdavky -(majú vo svojich výdavkoch)</t>
  </si>
  <si>
    <t>ZŠ  z vlastných príjmov</t>
  </si>
  <si>
    <t>MŠ z vlastných príjmov</t>
  </si>
  <si>
    <t>ŠJ z vlastných príjmov</t>
  </si>
  <si>
    <t>ŠKD z vlastných príjmov</t>
  </si>
  <si>
    <t xml:space="preserve">Členstvo v samospr. združeniach,dotácie </t>
  </si>
  <si>
    <t>Dotácia Cesta mladých ( Edu box)</t>
  </si>
  <si>
    <t>ZŠ transféry-ostatné</t>
  </si>
  <si>
    <t>Školská jedáleň-mzdy,odvody,prevádzka-VZN</t>
  </si>
  <si>
    <t>ŠJ z vl.príjmov - potraviny</t>
  </si>
  <si>
    <t>Školská družina- VZN</t>
  </si>
  <si>
    <t>Materská škola-mzdy, odvody, prevádzka-VZN</t>
  </si>
  <si>
    <t>MŠ transféry</t>
  </si>
  <si>
    <t>grant na VO</t>
  </si>
  <si>
    <t>ZŠ-havaria kurenia,dopravné</t>
  </si>
  <si>
    <t>ZŠ - asistent účiteľa od obce</t>
  </si>
  <si>
    <t>zabezp. systém v ZS</t>
  </si>
  <si>
    <t>chodník na Hlavnej ulici</t>
  </si>
  <si>
    <t>chodník na zdrav.stredisko</t>
  </si>
  <si>
    <t>prístrešok pri dome smútku</t>
  </si>
  <si>
    <t>chladenie na ČOV</t>
  </si>
  <si>
    <t>opona v ŠK-podium</t>
  </si>
  <si>
    <t>2ks lámp Nová-Kozinská</t>
  </si>
  <si>
    <t>Očakávaný 2018</t>
  </si>
  <si>
    <t xml:space="preserve">Poznámka:  Rozpočet na rok 2019-2021 </t>
  </si>
  <si>
    <t>Očakávaný</t>
  </si>
  <si>
    <t>NFP na ZŠ-skval.techn.vyb.učební</t>
  </si>
  <si>
    <t>Dot.z Environm.f.-vodovod</t>
  </si>
  <si>
    <t>oplotenie smet.nádob pri Coop j.</t>
  </si>
  <si>
    <t>rekonštr.tribúny v areáli ŠK</t>
  </si>
  <si>
    <t>skval.techn.vybav.učební v ZŠ</t>
  </si>
  <si>
    <t>vodovod-za cintor. A Trog.lúčky</t>
  </si>
  <si>
    <t>vstup do obce</t>
  </si>
  <si>
    <t>Karpatská ul-proj.dokum</t>
  </si>
  <si>
    <t>cyklotrasa</t>
  </si>
  <si>
    <t>športovisko-workout</t>
  </si>
  <si>
    <t>rek.kuchynsk.prevádzky v ZŠ</t>
  </si>
  <si>
    <t>cesta Vendelínska ul</t>
  </si>
  <si>
    <t xml:space="preserve">Rozpočet na rok 2019 s výhľadom na roky 2020-2021 bol schválený OZ dňa 24.10.2018 </t>
  </si>
  <si>
    <t xml:space="preserve"> Rozpočet obce Lozorno na rok  2019  s výhľadom na roky 2020-2021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</si>
</sst>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  <numFmt numFmtId="182" formatCode="[$-41B]d\.\ mmmm\ yyyy"/>
    <numFmt numFmtId="183" formatCode="#,##0.00\ _€"/>
    <numFmt numFmtId="184" formatCode="[$-41B]dddd\,\ d\.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8" applyNumberFormat="0" applyAlignment="0" applyProtection="0"/>
    <xf numFmtId="0" fontId="50" fillId="24" borderId="8" applyNumberFormat="0" applyAlignment="0" applyProtection="0"/>
    <xf numFmtId="0" fontId="51" fillId="24" borderId="9" applyNumberFormat="0" applyAlignment="0" applyProtection="0"/>
    <xf numFmtId="0" fontId="52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4" fillId="0" borderId="26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21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16" fontId="9" fillId="0" borderId="15" xfId="0" applyNumberFormat="1" applyFont="1" applyBorder="1" applyAlignment="1">
      <alignment horizontal="left"/>
    </xf>
    <xf numFmtId="16" fontId="9" fillId="0" borderId="13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 horizontal="left"/>
    </xf>
    <xf numFmtId="0" fontId="3" fillId="0" borderId="29" xfId="0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8" xfId="0" applyFont="1" applyBorder="1" applyAlignment="1">
      <alignment horizontal="left"/>
    </xf>
    <xf numFmtId="16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4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32" borderId="15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15" fillId="0" borderId="22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6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2" fontId="11" fillId="0" borderId="18" xfId="0" applyNumberFormat="1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13" fillId="0" borderId="16" xfId="0" applyFont="1" applyBorder="1" applyAlignment="1">
      <alignment/>
    </xf>
    <xf numFmtId="2" fontId="14" fillId="0" borderId="17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2" fontId="5" fillId="0" borderId="17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0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18" xfId="0" applyFont="1" applyBorder="1" applyAlignment="1">
      <alignment/>
    </xf>
    <xf numFmtId="0" fontId="15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4" fillId="33" borderId="2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6" xfId="0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2" fontId="4" fillId="0" borderId="3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3" fillId="33" borderId="26" xfId="0" applyFont="1" applyFill="1" applyBorder="1" applyAlignment="1">
      <alignment/>
    </xf>
    <xf numFmtId="0" fontId="15" fillId="34" borderId="3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2" fontId="4" fillId="0" borderId="32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34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31" xfId="0" applyFont="1" applyBorder="1" applyAlignment="1">
      <alignment/>
    </xf>
    <xf numFmtId="0" fontId="15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P18" sqref="P18"/>
    </sheetView>
  </sheetViews>
  <sheetFormatPr defaultColWidth="15.7109375" defaultRowHeight="12.75"/>
  <cols>
    <col min="1" max="1" width="2.7109375" style="2" customWidth="1"/>
    <col min="2" max="2" width="4.57421875" style="2" customWidth="1"/>
    <col min="3" max="4" width="15.7109375" style="2" customWidth="1"/>
    <col min="5" max="5" width="3.8515625" style="2" customWidth="1"/>
    <col min="6" max="6" width="15.7109375" style="2" hidden="1" customWidth="1"/>
    <col min="7" max="7" width="8.7109375" style="2" customWidth="1"/>
    <col min="8" max="8" width="9.28125" style="3" customWidth="1"/>
    <col min="9" max="10" width="8.8515625" style="2" customWidth="1"/>
    <col min="11" max="11" width="9.140625" style="2" customWidth="1"/>
    <col min="12" max="12" width="8.57421875" style="2" customWidth="1"/>
    <col min="13" max="13" width="8.8515625" style="2" customWidth="1"/>
    <col min="14" max="16384" width="15.7109375" style="2" customWidth="1"/>
  </cols>
  <sheetData>
    <row r="1" spans="1:8" ht="75" customHeight="1">
      <c r="A1" s="240" t="s">
        <v>0</v>
      </c>
      <c r="B1" s="241"/>
      <c r="C1" s="241"/>
      <c r="D1" s="241"/>
      <c r="E1" s="241"/>
      <c r="F1" s="51"/>
      <c r="G1" s="51"/>
      <c r="H1" s="52"/>
    </row>
    <row r="2" ht="1.5" customHeight="1" hidden="1">
      <c r="B2" s="22"/>
    </row>
    <row r="3" spans="2:8" ht="9" customHeight="1" hidden="1">
      <c r="B3" s="22"/>
      <c r="C3" s="22"/>
      <c r="H3" s="4"/>
    </row>
    <row r="4" spans="2:8" ht="21.75" customHeight="1">
      <c r="B4" s="22"/>
      <c r="C4" s="89" t="s">
        <v>220</v>
      </c>
      <c r="D4" s="22"/>
      <c r="G4" s="4"/>
      <c r="H4" s="2"/>
    </row>
    <row r="5" spans="2:8" ht="9.75" customHeight="1">
      <c r="B5" s="22"/>
      <c r="C5" s="22"/>
      <c r="D5" s="22"/>
      <c r="E5" s="22"/>
      <c r="H5" s="4"/>
    </row>
    <row r="6" spans="1:2" ht="15">
      <c r="A6" s="1" t="s">
        <v>1</v>
      </c>
      <c r="B6" s="22"/>
    </row>
    <row r="7" ht="12" customHeight="1">
      <c r="B7" s="22"/>
    </row>
    <row r="8" spans="2:8" ht="15" hidden="1">
      <c r="B8" s="22"/>
      <c r="H8" s="4"/>
    </row>
    <row r="9" spans="1:13" ht="27" customHeight="1">
      <c r="A9" s="6" t="s">
        <v>158</v>
      </c>
      <c r="B9" s="53"/>
      <c r="C9" s="13"/>
      <c r="D9" s="20"/>
      <c r="E9" s="8"/>
      <c r="F9" s="14"/>
      <c r="G9" s="49">
        <v>2016</v>
      </c>
      <c r="H9" s="50" t="s">
        <v>91</v>
      </c>
      <c r="I9" s="6">
        <v>2018</v>
      </c>
      <c r="J9" s="166" t="s">
        <v>204</v>
      </c>
      <c r="K9" s="6">
        <v>2019</v>
      </c>
      <c r="L9" s="6">
        <v>2020</v>
      </c>
      <c r="M9" s="6">
        <v>2021</v>
      </c>
    </row>
    <row r="10" spans="1:13" ht="21" customHeight="1">
      <c r="A10" s="13"/>
      <c r="B10" s="54">
        <v>100</v>
      </c>
      <c r="C10" s="20" t="s">
        <v>2</v>
      </c>
      <c r="D10" s="20"/>
      <c r="E10" s="8"/>
      <c r="F10" s="14"/>
      <c r="G10" s="6"/>
      <c r="H10" s="90"/>
      <c r="I10" s="7"/>
      <c r="J10" s="7"/>
      <c r="K10" s="7"/>
      <c r="L10" s="7"/>
      <c r="M10" s="7"/>
    </row>
    <row r="11" spans="1:13" ht="15">
      <c r="A11" s="7"/>
      <c r="B11" s="34">
        <v>110</v>
      </c>
      <c r="C11" s="63" t="s">
        <v>3</v>
      </c>
      <c r="D11" s="63"/>
      <c r="E11" s="63"/>
      <c r="F11" s="56"/>
      <c r="G11" s="69">
        <v>793.18</v>
      </c>
      <c r="H11" s="91">
        <v>1037.15</v>
      </c>
      <c r="I11" s="70">
        <v>1020</v>
      </c>
      <c r="J11" s="70">
        <v>1138.4</v>
      </c>
      <c r="K11" s="70">
        <v>1140</v>
      </c>
      <c r="L11" s="70">
        <v>1140</v>
      </c>
      <c r="M11" s="70">
        <v>1140</v>
      </c>
    </row>
    <row r="12" spans="1:13" ht="15">
      <c r="A12" s="7"/>
      <c r="B12" s="25">
        <v>120</v>
      </c>
      <c r="C12" s="64" t="s">
        <v>4</v>
      </c>
      <c r="D12" s="65"/>
      <c r="E12" s="65"/>
      <c r="F12" s="57"/>
      <c r="G12" s="70">
        <v>503.16</v>
      </c>
      <c r="H12" s="92">
        <v>586.42</v>
      </c>
      <c r="I12" s="70">
        <v>600</v>
      </c>
      <c r="J12" s="70">
        <v>600</v>
      </c>
      <c r="K12" s="70">
        <v>600</v>
      </c>
      <c r="L12" s="70">
        <v>600</v>
      </c>
      <c r="M12" s="70">
        <v>600</v>
      </c>
    </row>
    <row r="13" spans="1:13" ht="15">
      <c r="A13" s="7"/>
      <c r="B13" s="25">
        <v>130</v>
      </c>
      <c r="C13" s="66" t="s">
        <v>135</v>
      </c>
      <c r="D13" s="67"/>
      <c r="E13" s="67"/>
      <c r="F13" s="57"/>
      <c r="G13" s="70">
        <v>119.26</v>
      </c>
      <c r="H13" s="92">
        <v>122.72</v>
      </c>
      <c r="I13" s="70">
        <v>117</v>
      </c>
      <c r="J13" s="70">
        <v>117</v>
      </c>
      <c r="K13" s="70">
        <v>117</v>
      </c>
      <c r="L13" s="70">
        <v>117</v>
      </c>
      <c r="M13" s="70">
        <v>117</v>
      </c>
    </row>
    <row r="14" spans="1:13" ht="15">
      <c r="A14" s="5"/>
      <c r="B14" s="44"/>
      <c r="C14" s="59"/>
      <c r="D14" s="59"/>
      <c r="E14" s="59"/>
      <c r="F14" s="59"/>
      <c r="G14" s="70"/>
      <c r="H14" s="92"/>
      <c r="I14" s="70"/>
      <c r="J14" s="70"/>
      <c r="K14" s="70"/>
      <c r="L14" s="70"/>
      <c r="M14" s="70"/>
    </row>
    <row r="15" spans="1:13" ht="15">
      <c r="A15" s="6" t="s">
        <v>159</v>
      </c>
      <c r="B15" s="54">
        <v>200</v>
      </c>
      <c r="C15" s="60" t="s">
        <v>5</v>
      </c>
      <c r="D15" s="61"/>
      <c r="E15" s="58"/>
      <c r="F15" s="58"/>
      <c r="G15" s="70"/>
      <c r="H15" s="92"/>
      <c r="I15" s="70"/>
      <c r="J15" s="70"/>
      <c r="K15" s="70"/>
      <c r="L15" s="70"/>
      <c r="M15" s="70"/>
    </row>
    <row r="16" spans="1:13" ht="15">
      <c r="A16" s="7"/>
      <c r="B16" s="25">
        <v>210</v>
      </c>
      <c r="C16" s="66" t="s">
        <v>137</v>
      </c>
      <c r="D16" s="67"/>
      <c r="E16" s="67"/>
      <c r="F16" s="58"/>
      <c r="G16" s="70">
        <v>39.38</v>
      </c>
      <c r="H16" s="92">
        <v>35.57</v>
      </c>
      <c r="I16" s="70">
        <v>35</v>
      </c>
      <c r="J16" s="70">
        <v>36.5</v>
      </c>
      <c r="K16" s="70">
        <v>35</v>
      </c>
      <c r="L16" s="70">
        <v>35</v>
      </c>
      <c r="M16" s="70">
        <v>35</v>
      </c>
    </row>
    <row r="17" spans="1:13" ht="15">
      <c r="A17" s="55"/>
      <c r="B17" s="26">
        <v>211</v>
      </c>
      <c r="C17" s="64" t="s">
        <v>90</v>
      </c>
      <c r="D17" s="65"/>
      <c r="E17" s="65"/>
      <c r="F17" s="57"/>
      <c r="G17" s="70">
        <v>7.73</v>
      </c>
      <c r="H17" s="92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</row>
    <row r="18" spans="1:13" ht="15">
      <c r="A18" s="55"/>
      <c r="B18" s="26">
        <v>220</v>
      </c>
      <c r="C18" s="64" t="s">
        <v>136</v>
      </c>
      <c r="D18" s="65"/>
      <c r="E18" s="65"/>
      <c r="F18" s="57"/>
      <c r="G18" s="70">
        <v>73.34</v>
      </c>
      <c r="H18" s="92">
        <v>64.55</v>
      </c>
      <c r="I18" s="70">
        <v>48.19</v>
      </c>
      <c r="J18" s="70">
        <v>58.07</v>
      </c>
      <c r="K18" s="70">
        <v>53.06</v>
      </c>
      <c r="L18" s="70">
        <v>51.16</v>
      </c>
      <c r="M18" s="70">
        <v>51.16</v>
      </c>
    </row>
    <row r="19" spans="1:13" ht="15">
      <c r="A19" s="55"/>
      <c r="B19" s="24">
        <v>240</v>
      </c>
      <c r="C19" s="65" t="s">
        <v>6</v>
      </c>
      <c r="D19" s="65"/>
      <c r="E19" s="65"/>
      <c r="F19" s="57"/>
      <c r="G19" s="70">
        <v>0.16</v>
      </c>
      <c r="H19" s="92">
        <v>0.3</v>
      </c>
      <c r="I19" s="70">
        <v>0.15</v>
      </c>
      <c r="J19" s="70">
        <v>0.15</v>
      </c>
      <c r="K19" s="70">
        <v>0.15</v>
      </c>
      <c r="L19" s="70">
        <v>0.15</v>
      </c>
      <c r="M19" s="70">
        <v>0.15</v>
      </c>
    </row>
    <row r="20" spans="1:13" ht="15">
      <c r="A20" s="7"/>
      <c r="B20" s="24">
        <v>290</v>
      </c>
      <c r="C20" s="67" t="s">
        <v>38</v>
      </c>
      <c r="D20" s="67"/>
      <c r="E20" s="67"/>
      <c r="F20" s="58"/>
      <c r="G20" s="70">
        <v>0.63</v>
      </c>
      <c r="H20" s="92">
        <v>2.69</v>
      </c>
      <c r="I20" s="70">
        <v>0.5</v>
      </c>
      <c r="J20" s="70">
        <v>0.66</v>
      </c>
      <c r="K20" s="70">
        <v>0.5</v>
      </c>
      <c r="L20" s="70">
        <v>0.5</v>
      </c>
      <c r="M20" s="70">
        <v>0.5</v>
      </c>
    </row>
    <row r="21" spans="1:13" ht="15">
      <c r="A21" s="5"/>
      <c r="B21" s="44"/>
      <c r="C21" s="62"/>
      <c r="D21" s="59"/>
      <c r="E21" s="59"/>
      <c r="F21" s="59"/>
      <c r="G21" s="174"/>
      <c r="H21" s="174"/>
      <c r="I21" s="174"/>
      <c r="J21" s="174"/>
      <c r="K21" s="174"/>
      <c r="L21" s="174"/>
      <c r="M21" s="174"/>
    </row>
    <row r="22" spans="1:13" ht="15">
      <c r="A22" s="6" t="s">
        <v>160</v>
      </c>
      <c r="B22" s="45">
        <v>300</v>
      </c>
      <c r="C22" s="61" t="s">
        <v>7</v>
      </c>
      <c r="D22" s="61"/>
      <c r="E22" s="58"/>
      <c r="F22" s="58"/>
      <c r="G22" s="70"/>
      <c r="H22" s="92"/>
      <c r="I22" s="142"/>
      <c r="J22" s="142"/>
      <c r="K22" s="142"/>
      <c r="L22" s="211"/>
      <c r="M22" s="211"/>
    </row>
    <row r="23" spans="1:13" ht="15">
      <c r="A23" s="6"/>
      <c r="B23" s="24">
        <v>310</v>
      </c>
      <c r="C23" s="66" t="s">
        <v>39</v>
      </c>
      <c r="D23" s="68"/>
      <c r="E23" s="67"/>
      <c r="F23" s="58"/>
      <c r="G23" s="70">
        <v>450.95</v>
      </c>
      <c r="H23" s="92">
        <v>488.12</v>
      </c>
      <c r="I23" s="142">
        <v>471.5</v>
      </c>
      <c r="J23" s="142">
        <v>522.33</v>
      </c>
      <c r="K23" s="70">
        <v>547</v>
      </c>
      <c r="L23" s="92">
        <v>547</v>
      </c>
      <c r="M23" s="92">
        <v>547</v>
      </c>
    </row>
    <row r="24" spans="1:13" ht="15">
      <c r="A24" s="7"/>
      <c r="B24" s="24"/>
      <c r="C24" s="64" t="s">
        <v>96</v>
      </c>
      <c r="D24" s="65"/>
      <c r="E24" s="65"/>
      <c r="F24" s="57"/>
      <c r="G24" s="70">
        <v>0</v>
      </c>
      <c r="H24" s="92">
        <v>3</v>
      </c>
      <c r="I24" s="142"/>
      <c r="J24" s="70">
        <v>3</v>
      </c>
      <c r="K24" s="142"/>
      <c r="L24" s="211"/>
      <c r="M24" s="7"/>
    </row>
    <row r="25" spans="1:13" ht="15">
      <c r="A25" s="7"/>
      <c r="B25" s="24"/>
      <c r="C25" s="65" t="s">
        <v>97</v>
      </c>
      <c r="D25" s="65"/>
      <c r="E25" s="65"/>
      <c r="F25" s="57"/>
      <c r="G25" s="70">
        <v>0</v>
      </c>
      <c r="H25" s="92">
        <v>0</v>
      </c>
      <c r="I25" s="7"/>
      <c r="J25" s="7"/>
      <c r="K25" s="7"/>
      <c r="L25" s="210"/>
      <c r="M25" s="7"/>
    </row>
    <row r="26" spans="1:13" ht="15.75" thickBot="1">
      <c r="A26" s="55"/>
      <c r="B26" s="138"/>
      <c r="C26" s="65" t="s">
        <v>98</v>
      </c>
      <c r="D26" s="65"/>
      <c r="E26" s="65"/>
      <c r="F26" s="57"/>
      <c r="G26" s="167">
        <v>0.15</v>
      </c>
      <c r="H26" s="168">
        <v>1</v>
      </c>
      <c r="I26" s="55"/>
      <c r="J26" s="55"/>
      <c r="K26" s="55"/>
      <c r="L26" s="143"/>
      <c r="M26" s="55"/>
    </row>
    <row r="27" spans="1:13" ht="15.75" thickBot="1">
      <c r="A27" s="101"/>
      <c r="B27" s="102"/>
      <c r="C27" s="98" t="s">
        <v>23</v>
      </c>
      <c r="D27" s="169"/>
      <c r="E27" s="169"/>
      <c r="F27" s="170"/>
      <c r="G27" s="29">
        <f aca="true" t="shared" si="0" ref="G27:M27">SUM(G11:G26)</f>
        <v>1987.9400000000003</v>
      </c>
      <c r="H27" s="29">
        <f t="shared" si="0"/>
        <v>2341.52</v>
      </c>
      <c r="I27" s="29">
        <f t="shared" si="0"/>
        <v>2292.34</v>
      </c>
      <c r="J27" s="29">
        <f t="shared" si="0"/>
        <v>2476.11</v>
      </c>
      <c r="K27" s="29">
        <f t="shared" si="0"/>
        <v>2492.71</v>
      </c>
      <c r="L27" s="29">
        <f t="shared" si="0"/>
        <v>2490.8100000000004</v>
      </c>
      <c r="M27" s="29">
        <f t="shared" si="0"/>
        <v>2490.8100000000004</v>
      </c>
    </row>
    <row r="28" spans="1:12" ht="15">
      <c r="A28" s="5"/>
      <c r="B28" s="44"/>
      <c r="C28" s="73"/>
      <c r="D28" s="73"/>
      <c r="E28" s="73"/>
      <c r="F28" s="59"/>
      <c r="G28" s="174"/>
      <c r="H28" s="174"/>
      <c r="I28" s="5"/>
      <c r="J28" s="5"/>
      <c r="K28" s="5"/>
      <c r="L28" s="5"/>
    </row>
    <row r="29" spans="1:13" ht="15">
      <c r="A29" s="6" t="s">
        <v>173</v>
      </c>
      <c r="B29" s="24"/>
      <c r="C29" s="61" t="s">
        <v>127</v>
      </c>
      <c r="D29" s="67"/>
      <c r="E29" s="67"/>
      <c r="F29" s="58"/>
      <c r="G29" s="70">
        <v>33</v>
      </c>
      <c r="H29" s="92">
        <v>103.86</v>
      </c>
      <c r="I29" s="7"/>
      <c r="J29" s="7"/>
      <c r="K29" s="7"/>
      <c r="L29" s="7"/>
      <c r="M29" s="7"/>
    </row>
    <row r="30" spans="1:13" ht="15">
      <c r="A30" s="6"/>
      <c r="B30" s="24"/>
      <c r="C30" s="65" t="s">
        <v>174</v>
      </c>
      <c r="D30" s="65"/>
      <c r="E30" s="65"/>
      <c r="F30" s="57"/>
      <c r="G30" s="70"/>
      <c r="H30" s="92"/>
      <c r="I30" s="7"/>
      <c r="J30" s="70">
        <v>5</v>
      </c>
      <c r="K30" s="70">
        <v>7</v>
      </c>
      <c r="L30" s="70">
        <v>7</v>
      </c>
      <c r="M30" s="70">
        <v>7</v>
      </c>
    </row>
    <row r="31" spans="1:13" ht="15">
      <c r="A31" s="6"/>
      <c r="B31" s="24"/>
      <c r="C31" s="65" t="s">
        <v>175</v>
      </c>
      <c r="D31" s="65"/>
      <c r="E31" s="65"/>
      <c r="F31" s="57"/>
      <c r="G31" s="70"/>
      <c r="H31" s="92"/>
      <c r="I31" s="7"/>
      <c r="J31" s="70">
        <v>6.5</v>
      </c>
      <c r="K31" s="70">
        <v>8</v>
      </c>
      <c r="L31" s="70">
        <v>8</v>
      </c>
      <c r="M31" s="70">
        <v>8</v>
      </c>
    </row>
    <row r="32" spans="1:13" ht="15">
      <c r="A32" s="6"/>
      <c r="B32" s="24"/>
      <c r="C32" s="65" t="s">
        <v>176</v>
      </c>
      <c r="D32" s="65"/>
      <c r="E32" s="65"/>
      <c r="F32" s="57"/>
      <c r="G32" s="70"/>
      <c r="H32" s="92"/>
      <c r="I32" s="7"/>
      <c r="J32" s="70">
        <v>8.1</v>
      </c>
      <c r="K32" s="70">
        <v>9.2</v>
      </c>
      <c r="L32" s="70">
        <v>9.2</v>
      </c>
      <c r="M32" s="70">
        <v>9.2</v>
      </c>
    </row>
    <row r="33" spans="1:13" ht="15">
      <c r="A33" s="6"/>
      <c r="B33" s="24"/>
      <c r="C33" s="65" t="s">
        <v>177</v>
      </c>
      <c r="D33" s="65"/>
      <c r="E33" s="65"/>
      <c r="F33" s="57"/>
      <c r="G33" s="70"/>
      <c r="H33" s="92"/>
      <c r="I33" s="7"/>
      <c r="J33" s="70">
        <v>15</v>
      </c>
      <c r="K33" s="70">
        <v>17.4</v>
      </c>
      <c r="L33" s="70">
        <v>17.4</v>
      </c>
      <c r="M33" s="70">
        <v>17.4</v>
      </c>
    </row>
    <row r="34" spans="1:13" ht="15.75" thickBot="1">
      <c r="A34" s="55"/>
      <c r="B34" s="138"/>
      <c r="C34" s="65" t="s">
        <v>178</v>
      </c>
      <c r="D34" s="71"/>
      <c r="E34" s="57"/>
      <c r="F34" s="57"/>
      <c r="G34" s="167"/>
      <c r="H34" s="168"/>
      <c r="I34" s="55"/>
      <c r="J34" s="167">
        <v>70</v>
      </c>
      <c r="K34" s="167">
        <v>70</v>
      </c>
      <c r="L34" s="167">
        <v>70</v>
      </c>
      <c r="M34" s="167">
        <v>70</v>
      </c>
    </row>
    <row r="35" spans="1:13" ht="15.75" thickBot="1">
      <c r="A35" s="101"/>
      <c r="B35" s="102"/>
      <c r="C35" s="98" t="s">
        <v>180</v>
      </c>
      <c r="D35" s="176"/>
      <c r="E35" s="177"/>
      <c r="F35" s="170"/>
      <c r="G35" s="171">
        <v>33</v>
      </c>
      <c r="H35" s="146">
        <v>103.86</v>
      </c>
      <c r="I35" s="28"/>
      <c r="J35" s="97">
        <f>SUM(J30:J34)</f>
        <v>104.6</v>
      </c>
      <c r="K35" s="97">
        <f>SUM(K30:K34)</f>
        <v>111.6</v>
      </c>
      <c r="L35" s="97">
        <f>SUM(L30:L34)</f>
        <v>111.6</v>
      </c>
      <c r="M35" s="97">
        <f>SUM(M30:M34)</f>
        <v>111.6</v>
      </c>
    </row>
    <row r="36" spans="1:13" ht="13.5" customHeight="1" hidden="1">
      <c r="A36" s="5"/>
      <c r="B36" s="44"/>
      <c r="C36" s="73"/>
      <c r="D36" s="173"/>
      <c r="E36" s="59"/>
      <c r="F36" s="59"/>
      <c r="G36" s="174"/>
      <c r="H36" s="174"/>
      <c r="I36" s="5"/>
      <c r="J36" s="175"/>
      <c r="K36" s="5"/>
      <c r="L36" s="5"/>
      <c r="M36" s="137"/>
    </row>
    <row r="37" ht="15" hidden="1">
      <c r="M37" s="7"/>
    </row>
    <row r="38" spans="2:13" ht="15">
      <c r="B38" s="22"/>
      <c r="C38" s="1" t="s">
        <v>30</v>
      </c>
      <c r="D38" s="1"/>
      <c r="E38" s="1"/>
      <c r="F38" s="1"/>
      <c r="G38" s="15">
        <f aca="true" t="shared" si="1" ref="G38:M38">SUM(G27+G35)</f>
        <v>2020.9400000000003</v>
      </c>
      <c r="H38" s="15">
        <f t="shared" si="1"/>
        <v>2445.38</v>
      </c>
      <c r="I38" s="15">
        <f t="shared" si="1"/>
        <v>2292.34</v>
      </c>
      <c r="J38" s="15">
        <f t="shared" si="1"/>
        <v>2580.71</v>
      </c>
      <c r="K38" s="15">
        <f t="shared" si="1"/>
        <v>2604.31</v>
      </c>
      <c r="L38" s="15">
        <f t="shared" si="1"/>
        <v>2602.4100000000003</v>
      </c>
      <c r="M38" s="15">
        <f t="shared" si="1"/>
        <v>2602.4100000000003</v>
      </c>
    </row>
    <row r="39" ht="15">
      <c r="B39" s="22"/>
    </row>
    <row r="40" spans="1:8" ht="15">
      <c r="A40" s="16"/>
      <c r="B40" s="16"/>
      <c r="C40" s="16"/>
      <c r="D40" s="5"/>
      <c r="E40" s="5"/>
      <c r="F40" s="5"/>
      <c r="G40" s="5"/>
      <c r="H40" s="18"/>
    </row>
    <row r="41" spans="1:8" ht="15">
      <c r="A41" s="5"/>
      <c r="B41" s="5"/>
      <c r="C41" s="5"/>
      <c r="D41" s="5"/>
      <c r="E41" s="5"/>
      <c r="F41" s="5"/>
      <c r="G41" s="5"/>
      <c r="H41" s="18"/>
    </row>
    <row r="42" spans="1:8" ht="15">
      <c r="A42" s="5"/>
      <c r="B42" s="5"/>
      <c r="C42" s="5"/>
      <c r="D42" s="5"/>
      <c r="E42" s="5"/>
      <c r="F42" s="5"/>
      <c r="G42" s="5"/>
      <c r="H42" s="18"/>
    </row>
    <row r="43" spans="1:8" ht="15">
      <c r="A43" s="5"/>
      <c r="B43" s="5"/>
      <c r="C43" s="5"/>
      <c r="D43" s="5"/>
      <c r="E43" s="5"/>
      <c r="F43" s="5"/>
      <c r="G43" s="5"/>
      <c r="H43" s="18"/>
    </row>
  </sheetData>
  <sheetProtection/>
  <mergeCells count="1">
    <mergeCell ref="A1:E1"/>
  </mergeCells>
  <printOptions horizontalCentered="1"/>
  <pageMargins left="0" right="0" top="0" bottom="0" header="0.5118110236220472" footer="0.5118110236220472"/>
  <pageSetup horizontalDpi="600" verticalDpi="600" orientation="landscape" paperSize="9" r:id="rId3"/>
  <ignoredErrors>
    <ignoredError sqref="H9" numberStoredAsText="1"/>
  </ignoredErrors>
  <legacyDrawing r:id="rId2"/>
  <oleObjects>
    <oleObject progId="Word.Picture.8" shapeId="234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71">
      <selection activeCell="R82" sqref="R82"/>
    </sheetView>
  </sheetViews>
  <sheetFormatPr defaultColWidth="9.140625" defaultRowHeight="12.75"/>
  <cols>
    <col min="1" max="1" width="2.7109375" style="2" customWidth="1"/>
    <col min="2" max="2" width="3.57421875" style="2" customWidth="1"/>
    <col min="3" max="3" width="37.00390625" style="2" customWidth="1"/>
    <col min="4" max="4" width="0.71875" style="2" hidden="1" customWidth="1"/>
    <col min="5" max="6" width="9.140625" style="2" hidden="1" customWidth="1"/>
    <col min="7" max="7" width="2.140625" style="2" hidden="1" customWidth="1"/>
    <col min="8" max="8" width="4.140625" style="2" hidden="1" customWidth="1"/>
    <col min="9" max="9" width="8.7109375" style="2" customWidth="1"/>
    <col min="10" max="10" width="8.421875" style="2" customWidth="1"/>
    <col min="11" max="11" width="8.28125" style="2" customWidth="1"/>
    <col min="12" max="12" width="8.140625" style="2" customWidth="1"/>
    <col min="13" max="16384" width="9.140625" style="2" customWidth="1"/>
  </cols>
  <sheetData>
    <row r="1" spans="1:2" ht="15" customHeight="1">
      <c r="A1" s="1" t="s">
        <v>8</v>
      </c>
      <c r="B1" s="22"/>
    </row>
    <row r="2" spans="2:3" ht="15.75">
      <c r="B2" s="22"/>
      <c r="C2" s="1" t="s">
        <v>8</v>
      </c>
    </row>
    <row r="3" spans="2:10" ht="6" customHeight="1">
      <c r="B3" s="22"/>
      <c r="J3" s="1"/>
    </row>
    <row r="4" spans="1:15" ht="35.25" customHeight="1">
      <c r="A4" s="6"/>
      <c r="B4" s="23"/>
      <c r="C4" s="13"/>
      <c r="D4" s="20"/>
      <c r="E4" s="20"/>
      <c r="F4" s="8"/>
      <c r="G4" s="8"/>
      <c r="H4" s="14"/>
      <c r="I4" s="6">
        <v>2016</v>
      </c>
      <c r="J4" s="6">
        <v>2017</v>
      </c>
      <c r="K4" s="6">
        <v>2018</v>
      </c>
      <c r="L4" s="166" t="s">
        <v>204</v>
      </c>
      <c r="M4" s="6">
        <v>2019</v>
      </c>
      <c r="N4" s="13">
        <v>2020</v>
      </c>
      <c r="O4" s="6">
        <v>2021</v>
      </c>
    </row>
    <row r="5" spans="1:15" ht="27" customHeight="1">
      <c r="A5" s="6"/>
      <c r="B5" s="23" t="s">
        <v>146</v>
      </c>
      <c r="C5" s="80" t="s">
        <v>132</v>
      </c>
      <c r="D5" s="20"/>
      <c r="E5" s="20"/>
      <c r="F5" s="8"/>
      <c r="G5" s="8"/>
      <c r="H5" s="14"/>
      <c r="I5" s="7"/>
      <c r="J5" s="6"/>
      <c r="K5" s="7"/>
      <c r="L5" s="7"/>
      <c r="M5" s="7"/>
      <c r="N5" s="210"/>
      <c r="O5" s="7"/>
    </row>
    <row r="6" spans="1:15" ht="15" customHeight="1">
      <c r="A6" s="7"/>
      <c r="B6" s="72">
        <v>610</v>
      </c>
      <c r="C6" s="66" t="s">
        <v>9</v>
      </c>
      <c r="D6" s="8"/>
      <c r="E6" s="8"/>
      <c r="F6" s="14"/>
      <c r="G6" s="8"/>
      <c r="H6" s="14"/>
      <c r="I6" s="12">
        <v>139.73</v>
      </c>
      <c r="J6" s="12">
        <v>149.54</v>
      </c>
      <c r="K6" s="12">
        <v>151</v>
      </c>
      <c r="L6" s="12">
        <v>152.09</v>
      </c>
      <c r="M6" s="12">
        <v>186.9</v>
      </c>
      <c r="N6" s="212">
        <v>191.5</v>
      </c>
      <c r="O6" s="12">
        <v>191.5</v>
      </c>
    </row>
    <row r="7" spans="1:15" ht="15" customHeight="1">
      <c r="A7" s="7"/>
      <c r="B7" s="72">
        <v>620</v>
      </c>
      <c r="C7" s="66" t="s">
        <v>10</v>
      </c>
      <c r="D7" s="8"/>
      <c r="E7" s="8"/>
      <c r="F7" s="8"/>
      <c r="G7" s="8"/>
      <c r="H7" s="14"/>
      <c r="I7" s="12">
        <v>111.42</v>
      </c>
      <c r="J7" s="12">
        <v>124.07</v>
      </c>
      <c r="K7" s="12">
        <v>113.5</v>
      </c>
      <c r="L7" s="12">
        <v>124.07</v>
      </c>
      <c r="M7" s="12">
        <v>140</v>
      </c>
      <c r="N7" s="212">
        <v>146.2</v>
      </c>
      <c r="O7" s="12">
        <v>146.2</v>
      </c>
    </row>
    <row r="8" spans="1:15" ht="15" customHeight="1">
      <c r="A8" s="7"/>
      <c r="B8" s="72">
        <v>631</v>
      </c>
      <c r="C8" s="66" t="s">
        <v>161</v>
      </c>
      <c r="D8" s="8"/>
      <c r="E8" s="8"/>
      <c r="F8" s="8"/>
      <c r="G8" s="8"/>
      <c r="H8" s="14"/>
      <c r="I8" s="12">
        <v>1.04</v>
      </c>
      <c r="J8" s="12">
        <v>0.77</v>
      </c>
      <c r="K8" s="12">
        <v>1.5</v>
      </c>
      <c r="L8" s="12">
        <v>1</v>
      </c>
      <c r="M8" s="12">
        <v>1.5</v>
      </c>
      <c r="N8" s="212">
        <v>1.5</v>
      </c>
      <c r="O8" s="12">
        <v>1.5</v>
      </c>
    </row>
    <row r="9" spans="1:15" ht="15" customHeight="1">
      <c r="A9" s="7"/>
      <c r="B9" s="72">
        <v>632</v>
      </c>
      <c r="C9" s="66" t="s">
        <v>162</v>
      </c>
      <c r="D9" s="8"/>
      <c r="E9" s="8"/>
      <c r="F9" s="8"/>
      <c r="G9" s="8"/>
      <c r="H9" s="14"/>
      <c r="I9" s="12">
        <v>16.34</v>
      </c>
      <c r="J9" s="12">
        <v>21.21</v>
      </c>
      <c r="K9" s="12">
        <v>21.27</v>
      </c>
      <c r="L9" s="12">
        <v>17.72</v>
      </c>
      <c r="M9" s="12">
        <v>18.77</v>
      </c>
      <c r="N9" s="212">
        <v>18.77</v>
      </c>
      <c r="O9" s="12">
        <v>18.77</v>
      </c>
    </row>
    <row r="10" spans="1:15" ht="15" customHeight="1">
      <c r="A10" s="7"/>
      <c r="B10" s="72">
        <v>633</v>
      </c>
      <c r="C10" s="66" t="s">
        <v>11</v>
      </c>
      <c r="D10" s="8"/>
      <c r="E10" s="8"/>
      <c r="F10" s="8"/>
      <c r="G10" s="8"/>
      <c r="H10" s="14"/>
      <c r="I10" s="12">
        <v>31.25</v>
      </c>
      <c r="J10" s="12">
        <v>29.51</v>
      </c>
      <c r="K10" s="12">
        <v>32.02</v>
      </c>
      <c r="L10" s="12">
        <v>37.41</v>
      </c>
      <c r="M10" s="12">
        <v>31.02</v>
      </c>
      <c r="N10" s="212">
        <v>30.52</v>
      </c>
      <c r="O10" s="12">
        <v>30.52</v>
      </c>
    </row>
    <row r="11" spans="1:15" ht="15" customHeight="1">
      <c r="A11" s="7"/>
      <c r="B11" s="72">
        <v>634</v>
      </c>
      <c r="C11" s="66" t="s">
        <v>163</v>
      </c>
      <c r="D11" s="8"/>
      <c r="E11" s="8"/>
      <c r="F11" s="8"/>
      <c r="G11" s="8"/>
      <c r="H11" s="14"/>
      <c r="I11" s="12">
        <v>2.32</v>
      </c>
      <c r="J11" s="12">
        <v>5.4</v>
      </c>
      <c r="K11" s="12">
        <v>3.15</v>
      </c>
      <c r="L11" s="12">
        <v>3.66</v>
      </c>
      <c r="M11" s="12">
        <v>3.15</v>
      </c>
      <c r="N11" s="212">
        <v>3.15</v>
      </c>
      <c r="O11" s="12">
        <v>3.15</v>
      </c>
    </row>
    <row r="12" spans="1:15" ht="15" customHeight="1">
      <c r="A12" s="7"/>
      <c r="B12" s="72">
        <v>635</v>
      </c>
      <c r="C12" s="66" t="s">
        <v>34</v>
      </c>
      <c r="D12" s="8"/>
      <c r="E12" s="8"/>
      <c r="F12" s="8"/>
      <c r="G12" s="8"/>
      <c r="H12" s="14"/>
      <c r="I12" s="12">
        <v>9.8</v>
      </c>
      <c r="J12" s="12">
        <v>59.46</v>
      </c>
      <c r="K12" s="12">
        <v>1.3</v>
      </c>
      <c r="L12" s="12">
        <v>10.31</v>
      </c>
      <c r="M12" s="12">
        <v>9.3</v>
      </c>
      <c r="N12" s="212">
        <v>9.3</v>
      </c>
      <c r="O12" s="12">
        <v>9.3</v>
      </c>
    </row>
    <row r="13" spans="1:15" ht="15" customHeight="1">
      <c r="A13" s="7"/>
      <c r="B13" s="72">
        <v>636</v>
      </c>
      <c r="C13" s="66" t="s">
        <v>89</v>
      </c>
      <c r="D13" s="8"/>
      <c r="E13" s="8"/>
      <c r="F13" s="8"/>
      <c r="G13" s="8"/>
      <c r="H13" s="14"/>
      <c r="I13" s="12">
        <v>12.85</v>
      </c>
      <c r="J13" s="12">
        <v>12.1</v>
      </c>
      <c r="K13" s="12">
        <v>9.73</v>
      </c>
      <c r="L13" s="12">
        <v>10.04</v>
      </c>
      <c r="M13" s="12">
        <v>9.73</v>
      </c>
      <c r="N13" s="212">
        <v>9.73</v>
      </c>
      <c r="O13" s="12">
        <v>9.73</v>
      </c>
    </row>
    <row r="14" spans="1:15" ht="15" customHeight="1">
      <c r="A14" s="7"/>
      <c r="B14" s="72">
        <v>637</v>
      </c>
      <c r="C14" s="66" t="s">
        <v>139</v>
      </c>
      <c r="D14" s="8"/>
      <c r="E14" s="8"/>
      <c r="F14" s="8"/>
      <c r="G14" s="8"/>
      <c r="H14" s="14"/>
      <c r="I14" s="12"/>
      <c r="J14" s="12"/>
      <c r="K14" s="12"/>
      <c r="L14" s="12"/>
      <c r="M14" s="12"/>
      <c r="N14" s="212"/>
      <c r="O14" s="12"/>
    </row>
    <row r="15" spans="1:15" ht="15" customHeight="1">
      <c r="A15" s="7"/>
      <c r="B15" s="72"/>
      <c r="C15" s="66" t="s">
        <v>87</v>
      </c>
      <c r="D15" s="8"/>
      <c r="E15" s="8"/>
      <c r="F15" s="8"/>
      <c r="G15" s="8"/>
      <c r="H15" s="14"/>
      <c r="I15" s="12">
        <v>89.55</v>
      </c>
      <c r="J15" s="12">
        <v>103.32</v>
      </c>
      <c r="K15" s="12">
        <v>94.75</v>
      </c>
      <c r="L15" s="12">
        <v>107.37</v>
      </c>
      <c r="M15" s="12">
        <v>105.45</v>
      </c>
      <c r="N15" s="212">
        <v>104.7</v>
      </c>
      <c r="O15" s="12">
        <v>104.7</v>
      </c>
    </row>
    <row r="16" spans="1:15" ht="15" customHeight="1">
      <c r="A16" s="7"/>
      <c r="B16" s="74">
        <v>642</v>
      </c>
      <c r="C16" s="66" t="s">
        <v>186</v>
      </c>
      <c r="D16" s="8"/>
      <c r="E16" s="8"/>
      <c r="F16" s="8"/>
      <c r="G16" s="8"/>
      <c r="H16" s="14"/>
      <c r="I16" s="12">
        <v>3.9</v>
      </c>
      <c r="J16" s="12">
        <v>3.8</v>
      </c>
      <c r="K16" s="12">
        <v>4.06</v>
      </c>
      <c r="L16" s="12">
        <v>7.6</v>
      </c>
      <c r="M16" s="12">
        <v>5.95</v>
      </c>
      <c r="N16" s="212">
        <v>2.95</v>
      </c>
      <c r="O16" s="12">
        <v>2.95</v>
      </c>
    </row>
    <row r="17" spans="1:15" ht="15" customHeight="1">
      <c r="A17" s="7"/>
      <c r="B17" s="75"/>
      <c r="C17" s="64"/>
      <c r="D17" s="9"/>
      <c r="E17" s="9"/>
      <c r="F17" s="9"/>
      <c r="G17" s="9"/>
      <c r="H17" s="10"/>
      <c r="I17" s="12"/>
      <c r="J17" s="27"/>
      <c r="K17" s="12"/>
      <c r="L17" s="12"/>
      <c r="M17" s="12"/>
      <c r="N17" s="212"/>
      <c r="O17" s="12"/>
    </row>
    <row r="18" spans="1:15" ht="15" customHeight="1" thickBot="1">
      <c r="A18" s="55"/>
      <c r="B18" s="76">
        <v>651</v>
      </c>
      <c r="C18" s="64" t="s">
        <v>25</v>
      </c>
      <c r="D18" s="9"/>
      <c r="E18" s="9"/>
      <c r="F18" s="9"/>
      <c r="G18" s="9"/>
      <c r="H18" s="10"/>
      <c r="I18" s="27">
        <v>4.07</v>
      </c>
      <c r="J18" s="27">
        <v>3.07</v>
      </c>
      <c r="K18" s="27">
        <v>3</v>
      </c>
      <c r="L18" s="27">
        <v>2.7</v>
      </c>
      <c r="M18" s="27">
        <v>2.7</v>
      </c>
      <c r="N18" s="213">
        <v>2.7</v>
      </c>
      <c r="O18" s="27">
        <v>2.7</v>
      </c>
    </row>
    <row r="19" spans="1:15" ht="15" customHeight="1" thickBot="1">
      <c r="A19" s="101"/>
      <c r="B19" s="81"/>
      <c r="C19" s="28"/>
      <c r="D19" s="28"/>
      <c r="E19" s="28"/>
      <c r="F19" s="28"/>
      <c r="G19" s="28"/>
      <c r="H19" s="28"/>
      <c r="I19" s="29">
        <f aca="true" t="shared" si="0" ref="I19:N19">SUM(I6:I18)</f>
        <v>422.27</v>
      </c>
      <c r="J19" s="29">
        <f t="shared" si="0"/>
        <v>512.25</v>
      </c>
      <c r="K19" s="136">
        <f t="shared" si="0"/>
        <v>435.28</v>
      </c>
      <c r="L19" s="136">
        <f>SUM(L6:L18)</f>
        <v>473.97</v>
      </c>
      <c r="M19" s="136">
        <f t="shared" si="0"/>
        <v>514.4699999999999</v>
      </c>
      <c r="N19" s="136">
        <f t="shared" si="0"/>
        <v>521.0200000000001</v>
      </c>
      <c r="O19" s="29">
        <f>SUM(O6:O18)</f>
        <v>521.0200000000001</v>
      </c>
    </row>
    <row r="20" spans="1:10" ht="15" customHeight="1">
      <c r="A20" s="5"/>
      <c r="B20" s="5"/>
      <c r="C20" s="5"/>
      <c r="D20" s="5"/>
      <c r="E20" s="5"/>
      <c r="F20" s="5"/>
      <c r="G20" s="5"/>
      <c r="H20" s="5"/>
      <c r="I20" s="5"/>
      <c r="J20" s="18"/>
    </row>
    <row r="21" spans="1:15" ht="15" customHeight="1">
      <c r="A21" s="6"/>
      <c r="B21" s="82" t="s">
        <v>147</v>
      </c>
      <c r="C21" s="30" t="s">
        <v>46</v>
      </c>
      <c r="D21" s="8"/>
      <c r="E21" s="8"/>
      <c r="F21" s="8"/>
      <c r="G21" s="8"/>
      <c r="H21" s="8"/>
      <c r="I21" s="8"/>
      <c r="J21" s="12"/>
      <c r="K21" s="7"/>
      <c r="L21" s="7"/>
      <c r="M21" s="7"/>
      <c r="N21" s="210"/>
      <c r="O21" s="7"/>
    </row>
    <row r="22" spans="1:15" ht="15" customHeight="1">
      <c r="A22" s="7"/>
      <c r="B22" s="83" t="s">
        <v>47</v>
      </c>
      <c r="C22" s="67" t="s">
        <v>164</v>
      </c>
      <c r="D22" s="8"/>
      <c r="E22" s="8"/>
      <c r="F22" s="8"/>
      <c r="G22" s="8"/>
      <c r="H22" s="14"/>
      <c r="I22" s="12">
        <v>3</v>
      </c>
      <c r="J22" s="19">
        <v>3.07</v>
      </c>
      <c r="K22" s="12">
        <v>0</v>
      </c>
      <c r="L22" s="12">
        <v>4.47</v>
      </c>
      <c r="M22" s="12">
        <v>0</v>
      </c>
      <c r="N22" s="212">
        <v>0</v>
      </c>
      <c r="O22" s="12">
        <v>0</v>
      </c>
    </row>
    <row r="23" spans="1:15" ht="15" customHeight="1">
      <c r="A23" s="7"/>
      <c r="B23" s="83" t="s">
        <v>48</v>
      </c>
      <c r="C23" s="73" t="s">
        <v>165</v>
      </c>
      <c r="D23" s="5"/>
      <c r="E23" s="5"/>
      <c r="F23" s="5"/>
      <c r="G23" s="5"/>
      <c r="H23" s="31"/>
      <c r="I23" s="12">
        <v>2.75</v>
      </c>
      <c r="J23" s="19">
        <v>2.76</v>
      </c>
      <c r="K23" s="12">
        <v>0</v>
      </c>
      <c r="L23" s="12">
        <v>3.34</v>
      </c>
      <c r="M23" s="12">
        <v>0</v>
      </c>
      <c r="N23" s="212">
        <v>0</v>
      </c>
      <c r="O23" s="12">
        <v>0</v>
      </c>
    </row>
    <row r="24" spans="1:15" ht="15" customHeight="1">
      <c r="A24" s="7"/>
      <c r="B24" s="84" t="s">
        <v>52</v>
      </c>
      <c r="C24" s="67" t="s">
        <v>166</v>
      </c>
      <c r="D24" s="8"/>
      <c r="E24" s="8"/>
      <c r="F24" s="8"/>
      <c r="G24" s="8"/>
      <c r="H24" s="14"/>
      <c r="I24" s="12">
        <v>11.03</v>
      </c>
      <c r="J24" s="19">
        <v>24.5</v>
      </c>
      <c r="K24" s="12">
        <v>40</v>
      </c>
      <c r="L24" s="12">
        <v>13.73</v>
      </c>
      <c r="M24" s="12">
        <v>20</v>
      </c>
      <c r="N24" s="212">
        <v>20</v>
      </c>
      <c r="O24" s="12">
        <v>20</v>
      </c>
    </row>
    <row r="25" spans="1:15" ht="15" customHeight="1">
      <c r="A25" s="7"/>
      <c r="B25" s="84" t="s">
        <v>49</v>
      </c>
      <c r="C25" s="73" t="s">
        <v>50</v>
      </c>
      <c r="D25" s="5"/>
      <c r="E25" s="5"/>
      <c r="F25" s="5"/>
      <c r="G25" s="5"/>
      <c r="H25" s="31"/>
      <c r="I25" s="12">
        <v>16.93</v>
      </c>
      <c r="J25" s="19">
        <v>13.84</v>
      </c>
      <c r="K25" s="12">
        <v>16</v>
      </c>
      <c r="L25" s="12">
        <v>8.95</v>
      </c>
      <c r="M25" s="12">
        <v>8.95</v>
      </c>
      <c r="N25" s="212">
        <v>8.95</v>
      </c>
      <c r="O25" s="12">
        <v>8.95</v>
      </c>
    </row>
    <row r="26" spans="1:15" ht="15" customHeight="1" thickBot="1">
      <c r="A26" s="55"/>
      <c r="B26" s="85" t="s">
        <v>51</v>
      </c>
      <c r="C26" s="65" t="s">
        <v>14</v>
      </c>
      <c r="D26" s="9"/>
      <c r="E26" s="9"/>
      <c r="F26" s="9"/>
      <c r="G26" s="9"/>
      <c r="H26" s="10"/>
      <c r="I26" s="27">
        <v>0.32</v>
      </c>
      <c r="J26" s="11">
        <v>0.01</v>
      </c>
      <c r="K26" s="27">
        <v>0.6</v>
      </c>
      <c r="L26" s="27">
        <v>0.6</v>
      </c>
      <c r="M26" s="27">
        <v>0.6</v>
      </c>
      <c r="N26" s="213">
        <v>0.6</v>
      </c>
      <c r="O26" s="27">
        <v>0.6</v>
      </c>
    </row>
    <row r="27" spans="1:15" ht="15" customHeight="1" thickBot="1">
      <c r="A27" s="101"/>
      <c r="B27" s="81"/>
      <c r="C27" s="32"/>
      <c r="D27" s="32"/>
      <c r="E27" s="32"/>
      <c r="F27" s="32"/>
      <c r="G27" s="33"/>
      <c r="H27" s="28"/>
      <c r="I27" s="29">
        <f aca="true" t="shared" si="1" ref="I27:N27">SUM(I22:I26)</f>
        <v>34.03</v>
      </c>
      <c r="J27" s="29">
        <f t="shared" si="1"/>
        <v>44.18</v>
      </c>
      <c r="K27" s="136">
        <f t="shared" si="1"/>
        <v>56.6</v>
      </c>
      <c r="L27" s="136">
        <f>SUM(L22:L26)</f>
        <v>31.09</v>
      </c>
      <c r="M27" s="136">
        <f t="shared" si="1"/>
        <v>29.55</v>
      </c>
      <c r="N27" s="136">
        <f t="shared" si="1"/>
        <v>29.55</v>
      </c>
      <c r="O27" s="29">
        <f>SUM(O22:O26)</f>
        <v>29.55</v>
      </c>
    </row>
    <row r="28" spans="1:15" ht="15" customHeight="1">
      <c r="A28" s="5"/>
      <c r="B28" s="44"/>
      <c r="C28" s="5"/>
      <c r="D28" s="5"/>
      <c r="E28" s="5"/>
      <c r="F28" s="5"/>
      <c r="G28" s="5"/>
      <c r="H28" s="5"/>
      <c r="I28" s="18"/>
      <c r="J28" s="18"/>
      <c r="O28" s="31"/>
    </row>
    <row r="29" spans="1:15" ht="15" customHeight="1">
      <c r="A29" s="6"/>
      <c r="B29" s="86" t="s">
        <v>148</v>
      </c>
      <c r="C29" s="6" t="s">
        <v>53</v>
      </c>
      <c r="D29" s="20"/>
      <c r="E29" s="20"/>
      <c r="F29" s="8"/>
      <c r="G29" s="8"/>
      <c r="H29" s="14"/>
      <c r="I29" s="19"/>
      <c r="J29" s="12"/>
      <c r="K29" s="7"/>
      <c r="L29" s="7"/>
      <c r="M29" s="7"/>
      <c r="N29" s="210"/>
      <c r="O29" s="7"/>
    </row>
    <row r="30" spans="1:15" ht="15" customHeight="1">
      <c r="A30" s="7"/>
      <c r="B30" s="87" t="s">
        <v>99</v>
      </c>
      <c r="C30" s="209" t="s">
        <v>100</v>
      </c>
      <c r="D30" s="36"/>
      <c r="E30" s="36"/>
      <c r="F30" s="36"/>
      <c r="G30" s="36"/>
      <c r="H30" s="37"/>
      <c r="I30" s="38">
        <v>0</v>
      </c>
      <c r="J30" s="39">
        <v>0</v>
      </c>
      <c r="K30" s="12">
        <v>0</v>
      </c>
      <c r="L30" s="12">
        <v>0</v>
      </c>
      <c r="M30" s="12">
        <v>0</v>
      </c>
      <c r="N30" s="212">
        <v>0</v>
      </c>
      <c r="O30" s="12">
        <v>0</v>
      </c>
    </row>
    <row r="31" spans="1:15" ht="15" customHeight="1">
      <c r="A31" s="7"/>
      <c r="B31" s="87" t="s">
        <v>54</v>
      </c>
      <c r="C31" s="209" t="s">
        <v>88</v>
      </c>
      <c r="D31" s="36"/>
      <c r="E31" s="36"/>
      <c r="F31" s="36"/>
      <c r="G31" s="36"/>
      <c r="H31" s="37"/>
      <c r="I31" s="38">
        <v>11.42</v>
      </c>
      <c r="J31" s="39">
        <v>14.51</v>
      </c>
      <c r="K31" s="12">
        <v>11.8</v>
      </c>
      <c r="L31" s="12">
        <v>15.48</v>
      </c>
      <c r="M31" s="12">
        <v>14.27</v>
      </c>
      <c r="N31" s="212">
        <v>12.27</v>
      </c>
      <c r="O31" s="12">
        <v>12.27</v>
      </c>
    </row>
    <row r="32" spans="1:15" ht="15" customHeight="1">
      <c r="A32" s="6"/>
      <c r="B32" s="87" t="s">
        <v>55</v>
      </c>
      <c r="C32" s="78" t="s">
        <v>56</v>
      </c>
      <c r="D32" s="8"/>
      <c r="E32" s="8"/>
      <c r="F32" s="8"/>
      <c r="G32" s="8"/>
      <c r="H32" s="14"/>
      <c r="I32" s="19"/>
      <c r="J32" s="12"/>
      <c r="K32" s="12"/>
      <c r="L32" s="12"/>
      <c r="M32" s="12"/>
      <c r="N32" s="212"/>
      <c r="O32" s="12"/>
    </row>
    <row r="33" spans="1:15" ht="15" customHeight="1">
      <c r="A33" s="7"/>
      <c r="B33" s="83">
        <v>610</v>
      </c>
      <c r="C33" s="78" t="s">
        <v>36</v>
      </c>
      <c r="D33" s="8"/>
      <c r="E33" s="8"/>
      <c r="F33" s="8"/>
      <c r="G33" s="8"/>
      <c r="H33" s="14"/>
      <c r="I33" s="19">
        <v>64.9</v>
      </c>
      <c r="J33" s="12">
        <v>70.63</v>
      </c>
      <c r="K33" s="12">
        <v>65</v>
      </c>
      <c r="L33" s="12">
        <v>70.5</v>
      </c>
      <c r="M33" s="12">
        <v>70.5</v>
      </c>
      <c r="N33" s="212">
        <v>75.5</v>
      </c>
      <c r="O33" s="12">
        <v>75.5</v>
      </c>
    </row>
    <row r="34" spans="1:15" ht="15" customHeight="1" thickBot="1">
      <c r="A34" s="55"/>
      <c r="B34" s="76">
        <v>630</v>
      </c>
      <c r="C34" s="78" t="s">
        <v>57</v>
      </c>
      <c r="D34" s="10"/>
      <c r="E34" s="55"/>
      <c r="F34" s="55"/>
      <c r="G34" s="55"/>
      <c r="H34" s="55"/>
      <c r="I34" s="27">
        <v>9.71</v>
      </c>
      <c r="J34" s="27">
        <v>4.88</v>
      </c>
      <c r="K34" s="27">
        <v>4.65</v>
      </c>
      <c r="L34" s="27">
        <v>5.3</v>
      </c>
      <c r="M34" s="27">
        <v>4.65</v>
      </c>
      <c r="N34" s="213">
        <v>4.65</v>
      </c>
      <c r="O34" s="27">
        <v>4.65</v>
      </c>
    </row>
    <row r="35" spans="1:15" ht="15" customHeight="1" thickBot="1">
      <c r="A35" s="101"/>
      <c r="B35" s="81"/>
      <c r="C35" s="7"/>
      <c r="D35" s="32"/>
      <c r="E35" s="32"/>
      <c r="F35" s="32"/>
      <c r="G35" s="32"/>
      <c r="H35" s="33"/>
      <c r="I35" s="43">
        <f>SUM(I30:I34)</f>
        <v>86.03</v>
      </c>
      <c r="J35" s="29">
        <f>SUM(J31:J34)</f>
        <v>90.02</v>
      </c>
      <c r="K35" s="136">
        <f>SUM(K30:K34)</f>
        <v>81.45</v>
      </c>
      <c r="L35" s="136">
        <f>SUM(L30:L34)</f>
        <v>91.28</v>
      </c>
      <c r="M35" s="136">
        <f>SUM(M30:M34)</f>
        <v>89.42</v>
      </c>
      <c r="N35" s="136">
        <f>SUM(N30:N34)</f>
        <v>92.42</v>
      </c>
      <c r="O35" s="29">
        <f>SUM(O30:O34)</f>
        <v>92.42</v>
      </c>
    </row>
    <row r="36" spans="1:10" ht="15" customHeight="1">
      <c r="A36" s="5"/>
      <c r="B36" s="44"/>
      <c r="C36" s="5"/>
      <c r="D36" s="5"/>
      <c r="E36" s="5"/>
      <c r="F36" s="5"/>
      <c r="G36" s="5"/>
      <c r="H36" s="5"/>
      <c r="I36" s="5"/>
      <c r="J36" s="18"/>
    </row>
    <row r="37" spans="1:10" ht="30.7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5" ht="27.75" customHeight="1">
      <c r="A38" s="6"/>
      <c r="B38" s="86" t="s">
        <v>149</v>
      </c>
      <c r="C38" s="13" t="s">
        <v>58</v>
      </c>
      <c r="D38" s="20"/>
      <c r="E38" s="20"/>
      <c r="F38" s="14"/>
      <c r="G38" s="8"/>
      <c r="H38" s="8"/>
      <c r="I38" s="6">
        <v>2016</v>
      </c>
      <c r="J38" s="181">
        <v>2017</v>
      </c>
      <c r="K38" s="6">
        <v>2018</v>
      </c>
      <c r="L38" s="221" t="s">
        <v>204</v>
      </c>
      <c r="M38" s="6">
        <v>2019</v>
      </c>
      <c r="N38" s="13">
        <v>2020</v>
      </c>
      <c r="O38" s="6">
        <v>2021</v>
      </c>
    </row>
    <row r="39" spans="1:15" ht="15" customHeight="1">
      <c r="A39" s="7"/>
      <c r="B39" s="83" t="s">
        <v>59</v>
      </c>
      <c r="C39" s="78" t="s">
        <v>167</v>
      </c>
      <c r="D39" s="8"/>
      <c r="E39" s="8"/>
      <c r="F39" s="14"/>
      <c r="G39" s="8"/>
      <c r="H39" s="14"/>
      <c r="I39" s="38">
        <v>140.41</v>
      </c>
      <c r="J39" s="39">
        <v>163.24</v>
      </c>
      <c r="K39" s="39">
        <v>166.41</v>
      </c>
      <c r="L39" s="39">
        <v>174.44</v>
      </c>
      <c r="M39" s="39">
        <v>143.74</v>
      </c>
      <c r="N39" s="214">
        <v>143.74</v>
      </c>
      <c r="O39" s="39">
        <v>143.74</v>
      </c>
    </row>
    <row r="40" spans="1:15" ht="15" customHeight="1" thickBot="1">
      <c r="A40" s="55"/>
      <c r="B40" s="88" t="s">
        <v>60</v>
      </c>
      <c r="C40" s="79" t="s">
        <v>168</v>
      </c>
      <c r="D40" s="9"/>
      <c r="E40" s="9"/>
      <c r="F40" s="10"/>
      <c r="G40" s="9"/>
      <c r="H40" s="10"/>
      <c r="I40" s="11">
        <v>2.08</v>
      </c>
      <c r="J40" s="27">
        <v>8.57</v>
      </c>
      <c r="K40" s="27">
        <v>3</v>
      </c>
      <c r="L40" s="27">
        <v>8.5</v>
      </c>
      <c r="M40" s="27">
        <v>3</v>
      </c>
      <c r="N40" s="213">
        <v>3</v>
      </c>
      <c r="O40" s="27">
        <v>3</v>
      </c>
    </row>
    <row r="41" spans="1:15" ht="15" customHeight="1" thickBot="1">
      <c r="A41" s="101"/>
      <c r="B41" s="81"/>
      <c r="C41" s="42"/>
      <c r="D41" s="32"/>
      <c r="E41" s="32"/>
      <c r="F41" s="33"/>
      <c r="G41" s="32"/>
      <c r="H41" s="33"/>
      <c r="I41" s="43">
        <f aca="true" t="shared" si="2" ref="I41:N41">SUM(I39:I40)</f>
        <v>142.49</v>
      </c>
      <c r="J41" s="29">
        <f t="shared" si="2"/>
        <v>171.81</v>
      </c>
      <c r="K41" s="136">
        <f t="shared" si="2"/>
        <v>169.41</v>
      </c>
      <c r="L41" s="136">
        <f t="shared" si="2"/>
        <v>182.94</v>
      </c>
      <c r="M41" s="136">
        <f t="shared" si="2"/>
        <v>146.74</v>
      </c>
      <c r="N41" s="136">
        <f t="shared" si="2"/>
        <v>146.74</v>
      </c>
      <c r="O41" s="29">
        <f>SUM(O39:O40)</f>
        <v>146.74</v>
      </c>
    </row>
    <row r="42" spans="1:10" ht="15" customHeight="1">
      <c r="A42" s="35"/>
      <c r="B42" s="44"/>
      <c r="C42" s="5"/>
      <c r="D42" s="5"/>
      <c r="E42" s="5"/>
      <c r="F42" s="5"/>
      <c r="G42" s="5"/>
      <c r="H42" s="5"/>
      <c r="I42" s="5"/>
      <c r="J42" s="17"/>
    </row>
    <row r="43" spans="1:15" ht="15" customHeight="1">
      <c r="A43" s="6"/>
      <c r="B43" s="40" t="s">
        <v>150</v>
      </c>
      <c r="C43" s="6" t="s">
        <v>61</v>
      </c>
      <c r="D43" s="20"/>
      <c r="E43" s="8"/>
      <c r="F43" s="14"/>
      <c r="G43" s="8"/>
      <c r="H43" s="14"/>
      <c r="I43" s="14"/>
      <c r="J43" s="12"/>
      <c r="K43" s="7"/>
      <c r="L43" s="7"/>
      <c r="M43" s="7"/>
      <c r="N43" s="210"/>
      <c r="O43" s="7"/>
    </row>
    <row r="44" spans="1:15" ht="15" customHeight="1">
      <c r="A44" s="7"/>
      <c r="B44" s="45" t="s">
        <v>62</v>
      </c>
      <c r="C44" s="6" t="s">
        <v>63</v>
      </c>
      <c r="D44" s="20"/>
      <c r="E44" s="20"/>
      <c r="F44" s="14"/>
      <c r="G44" s="8"/>
      <c r="H44" s="14"/>
      <c r="I44" s="19"/>
      <c r="J44" s="12"/>
      <c r="K44" s="7"/>
      <c r="L44" s="7"/>
      <c r="M44" s="7"/>
      <c r="N44" s="210"/>
      <c r="O44" s="7"/>
    </row>
    <row r="45" spans="1:15" ht="15" customHeight="1">
      <c r="A45" s="7"/>
      <c r="B45" s="72">
        <v>610</v>
      </c>
      <c r="C45" s="78" t="s">
        <v>64</v>
      </c>
      <c r="D45" s="8"/>
      <c r="E45" s="8"/>
      <c r="F45" s="14"/>
      <c r="G45" s="8"/>
      <c r="H45" s="14"/>
      <c r="I45" s="19">
        <v>12.98</v>
      </c>
      <c r="J45" s="12">
        <v>17.13</v>
      </c>
      <c r="K45" s="12">
        <v>14</v>
      </c>
      <c r="L45" s="12">
        <v>26</v>
      </c>
      <c r="M45" s="12">
        <v>32</v>
      </c>
      <c r="N45" s="212">
        <v>34.2</v>
      </c>
      <c r="O45" s="12">
        <v>34.2</v>
      </c>
    </row>
    <row r="46" spans="1:15" ht="15" customHeight="1">
      <c r="A46" s="7"/>
      <c r="B46" s="72">
        <v>630</v>
      </c>
      <c r="C46" s="78" t="s">
        <v>65</v>
      </c>
      <c r="D46" s="8"/>
      <c r="E46" s="8"/>
      <c r="F46" s="14"/>
      <c r="G46" s="8"/>
      <c r="H46" s="14"/>
      <c r="I46" s="19">
        <v>56.16</v>
      </c>
      <c r="J46" s="12">
        <v>47.31</v>
      </c>
      <c r="K46" s="12">
        <v>55.61</v>
      </c>
      <c r="L46" s="12">
        <v>55.61</v>
      </c>
      <c r="M46" s="12">
        <v>55.61</v>
      </c>
      <c r="N46" s="212">
        <v>55.61</v>
      </c>
      <c r="O46" s="12">
        <v>55.61</v>
      </c>
    </row>
    <row r="47" spans="1:15" ht="15" customHeight="1">
      <c r="A47" s="7"/>
      <c r="B47" s="72">
        <v>642</v>
      </c>
      <c r="C47" s="78" t="s">
        <v>142</v>
      </c>
      <c r="D47" s="8"/>
      <c r="E47" s="8"/>
      <c r="F47" s="14"/>
      <c r="G47" s="8"/>
      <c r="H47" s="14"/>
      <c r="I47" s="19"/>
      <c r="J47" s="12">
        <v>0.11</v>
      </c>
      <c r="K47" s="12">
        <v>0</v>
      </c>
      <c r="L47" s="12">
        <v>0</v>
      </c>
      <c r="M47" s="12">
        <v>0</v>
      </c>
      <c r="N47" s="212">
        <v>0</v>
      </c>
      <c r="O47" s="12">
        <v>0</v>
      </c>
    </row>
    <row r="48" spans="1:15" ht="15" customHeight="1">
      <c r="A48" s="6"/>
      <c r="B48" s="40" t="s">
        <v>66</v>
      </c>
      <c r="C48" s="6" t="s">
        <v>12</v>
      </c>
      <c r="D48" s="20"/>
      <c r="E48" s="8"/>
      <c r="F48" s="14"/>
      <c r="G48" s="8"/>
      <c r="H48" s="14"/>
      <c r="I48" s="19"/>
      <c r="J48" s="12"/>
      <c r="K48" s="12"/>
      <c r="L48" s="12"/>
      <c r="M48" s="12"/>
      <c r="N48" s="212"/>
      <c r="O48" s="12"/>
    </row>
    <row r="49" spans="1:15" ht="15" customHeight="1" thickBot="1">
      <c r="A49" s="55"/>
      <c r="B49" s="76">
        <v>630</v>
      </c>
      <c r="C49" s="79" t="s">
        <v>13</v>
      </c>
      <c r="D49" s="9"/>
      <c r="E49" s="9"/>
      <c r="F49" s="10"/>
      <c r="G49" s="9"/>
      <c r="H49" s="10"/>
      <c r="I49" s="11">
        <v>24.54</v>
      </c>
      <c r="J49" s="27">
        <v>11.72</v>
      </c>
      <c r="K49" s="27">
        <v>21.5</v>
      </c>
      <c r="L49" s="27">
        <v>18.5</v>
      </c>
      <c r="M49" s="27">
        <v>18.5</v>
      </c>
      <c r="N49" s="213">
        <v>18.5</v>
      </c>
      <c r="O49" s="27">
        <v>18.5</v>
      </c>
    </row>
    <row r="50" spans="1:15" ht="15" customHeight="1" thickBot="1">
      <c r="A50" s="101"/>
      <c r="B50" s="102"/>
      <c r="C50" s="28"/>
      <c r="D50" s="28"/>
      <c r="E50" s="28"/>
      <c r="F50" s="28"/>
      <c r="G50" s="28"/>
      <c r="H50" s="28"/>
      <c r="I50" s="29">
        <f aca="true" t="shared" si="3" ref="I50:N50">SUM(I45:I49)</f>
        <v>93.68</v>
      </c>
      <c r="J50" s="29">
        <f t="shared" si="3"/>
        <v>76.27</v>
      </c>
      <c r="K50" s="136">
        <f t="shared" si="3"/>
        <v>91.11</v>
      </c>
      <c r="L50" s="136">
        <f>SUM(L45:L49)</f>
        <v>100.11</v>
      </c>
      <c r="M50" s="136">
        <f t="shared" si="3"/>
        <v>106.11</v>
      </c>
      <c r="N50" s="136">
        <f t="shared" si="3"/>
        <v>108.31</v>
      </c>
      <c r="O50" s="29">
        <f>SUM(O45:O49)</f>
        <v>108.31</v>
      </c>
    </row>
    <row r="51" spans="1:10" ht="12" customHeight="1" thickBot="1">
      <c r="A51" s="5"/>
      <c r="B51" s="44"/>
      <c r="C51" s="5"/>
      <c r="D51" s="5"/>
      <c r="E51" s="5"/>
      <c r="F51" s="5"/>
      <c r="G51" s="5"/>
      <c r="H51" s="5"/>
      <c r="I51" s="5"/>
      <c r="J51" s="18"/>
    </row>
    <row r="52" spans="1:15" ht="18.75" customHeight="1" thickBot="1">
      <c r="A52" s="95"/>
      <c r="B52" s="96" t="s">
        <v>151</v>
      </c>
      <c r="C52" s="97" t="s">
        <v>67</v>
      </c>
      <c r="D52" s="98"/>
      <c r="E52" s="32"/>
      <c r="F52" s="33"/>
      <c r="G52" s="32"/>
      <c r="H52" s="33"/>
      <c r="I52" s="99"/>
      <c r="J52" s="100"/>
      <c r="K52" s="97"/>
      <c r="L52" s="178"/>
      <c r="M52" s="97"/>
      <c r="N52" s="215"/>
      <c r="O52" s="172"/>
    </row>
    <row r="53" spans="1:15" ht="15" customHeight="1">
      <c r="A53" s="93"/>
      <c r="B53" s="94" t="s">
        <v>68</v>
      </c>
      <c r="C53" s="93" t="s">
        <v>169</v>
      </c>
      <c r="D53" s="41"/>
      <c r="E53" s="36"/>
      <c r="F53" s="37"/>
      <c r="G53" s="36"/>
      <c r="H53" s="37"/>
      <c r="I53" s="37"/>
      <c r="J53" s="39"/>
      <c r="K53" s="137"/>
      <c r="L53" s="137"/>
      <c r="M53" s="137"/>
      <c r="N53" s="35"/>
      <c r="O53" s="137"/>
    </row>
    <row r="54" spans="1:15" ht="15" customHeight="1">
      <c r="A54" s="6"/>
      <c r="B54" s="77" t="s">
        <v>40</v>
      </c>
      <c r="C54" s="78" t="s">
        <v>31</v>
      </c>
      <c r="D54" s="20"/>
      <c r="E54" s="8"/>
      <c r="F54" s="14"/>
      <c r="G54" s="8"/>
      <c r="H54" s="14"/>
      <c r="I54" s="19">
        <v>29.73</v>
      </c>
      <c r="J54" s="12">
        <v>31</v>
      </c>
      <c r="K54" s="12">
        <v>30</v>
      </c>
      <c r="L54" s="12">
        <v>30</v>
      </c>
      <c r="M54" s="12">
        <v>32</v>
      </c>
      <c r="N54" s="212">
        <v>34.2</v>
      </c>
      <c r="O54" s="12">
        <v>34.2</v>
      </c>
    </row>
    <row r="55" spans="1:15" ht="15" customHeight="1">
      <c r="A55" s="7"/>
      <c r="B55" s="72">
        <v>630</v>
      </c>
      <c r="C55" s="78" t="s">
        <v>41</v>
      </c>
      <c r="D55" s="8"/>
      <c r="E55" s="8"/>
      <c r="F55" s="14"/>
      <c r="G55" s="8"/>
      <c r="H55" s="14"/>
      <c r="I55" s="19">
        <v>53.76</v>
      </c>
      <c r="J55" s="12">
        <v>49.46</v>
      </c>
      <c r="K55" s="12">
        <v>48.1</v>
      </c>
      <c r="L55" s="12">
        <v>53.6</v>
      </c>
      <c r="M55" s="12">
        <v>50.6</v>
      </c>
      <c r="N55" s="212">
        <v>49.6</v>
      </c>
      <c r="O55" s="12">
        <v>49.6</v>
      </c>
    </row>
    <row r="56" spans="1:15" ht="15" customHeight="1">
      <c r="A56" s="7"/>
      <c r="B56" s="72">
        <v>640</v>
      </c>
      <c r="C56" s="78" t="s">
        <v>93</v>
      </c>
      <c r="D56" s="8"/>
      <c r="E56" s="8"/>
      <c r="F56" s="14"/>
      <c r="G56" s="8"/>
      <c r="H56" s="14"/>
      <c r="I56" s="19">
        <v>0</v>
      </c>
      <c r="J56" s="12">
        <v>0.7</v>
      </c>
      <c r="K56" s="12">
        <v>0.7</v>
      </c>
      <c r="L56" s="12">
        <v>0.7</v>
      </c>
      <c r="M56" s="12">
        <v>0.7</v>
      </c>
      <c r="N56" s="212">
        <v>0</v>
      </c>
      <c r="O56" s="12">
        <v>0</v>
      </c>
    </row>
    <row r="57" spans="1:15" ht="14.25" customHeight="1">
      <c r="A57" s="7"/>
      <c r="B57" s="45" t="s">
        <v>69</v>
      </c>
      <c r="C57" s="6" t="s">
        <v>170</v>
      </c>
      <c r="D57" s="8"/>
      <c r="E57" s="8"/>
      <c r="F57" s="14"/>
      <c r="G57" s="8"/>
      <c r="H57" s="14"/>
      <c r="I57" s="19"/>
      <c r="J57" s="12"/>
      <c r="K57" s="12"/>
      <c r="L57" s="12"/>
      <c r="M57" s="12"/>
      <c r="N57" s="212"/>
      <c r="O57" s="12"/>
    </row>
    <row r="58" spans="1:15" ht="15" customHeight="1" hidden="1">
      <c r="A58" s="7"/>
      <c r="B58" s="24"/>
      <c r="C58" s="6"/>
      <c r="D58" s="8"/>
      <c r="E58" s="8"/>
      <c r="F58" s="14"/>
      <c r="G58" s="8"/>
      <c r="H58" s="14"/>
      <c r="I58" s="19"/>
      <c r="J58" s="12"/>
      <c r="K58" s="12"/>
      <c r="L58" s="12"/>
      <c r="M58" s="12"/>
      <c r="N58" s="212"/>
      <c r="O58" s="12"/>
    </row>
    <row r="59" spans="1:15" ht="15" customHeight="1">
      <c r="A59" s="7"/>
      <c r="B59" s="72">
        <v>633</v>
      </c>
      <c r="C59" s="78" t="s">
        <v>102</v>
      </c>
      <c r="D59" s="8"/>
      <c r="E59" s="8"/>
      <c r="F59" s="14"/>
      <c r="G59" s="8"/>
      <c r="H59" s="14"/>
      <c r="I59" s="19">
        <v>0</v>
      </c>
      <c r="J59" s="12">
        <v>1.38</v>
      </c>
      <c r="K59" s="12">
        <v>0</v>
      </c>
      <c r="L59" s="12">
        <v>1.6</v>
      </c>
      <c r="M59" s="12">
        <v>0</v>
      </c>
      <c r="N59" s="212">
        <v>0</v>
      </c>
      <c r="O59" s="12">
        <v>0</v>
      </c>
    </row>
    <row r="60" spans="1:15" ht="15" customHeight="1">
      <c r="A60" s="7"/>
      <c r="B60" s="72">
        <v>642</v>
      </c>
      <c r="C60" s="78" t="s">
        <v>44</v>
      </c>
      <c r="D60" s="8"/>
      <c r="E60" s="8"/>
      <c r="F60" s="14"/>
      <c r="G60" s="8"/>
      <c r="H60" s="14"/>
      <c r="I60" s="19">
        <v>0</v>
      </c>
      <c r="J60" s="12">
        <v>30</v>
      </c>
      <c r="K60" s="12">
        <v>29.6</v>
      </c>
      <c r="L60" s="12">
        <v>33.87</v>
      </c>
      <c r="M60" s="12">
        <v>33</v>
      </c>
      <c r="N60" s="212">
        <v>0</v>
      </c>
      <c r="O60" s="12">
        <v>0</v>
      </c>
    </row>
    <row r="61" spans="1:15" ht="15" customHeight="1">
      <c r="A61" s="7"/>
      <c r="B61" s="76">
        <v>642</v>
      </c>
      <c r="C61" s="79" t="s">
        <v>101</v>
      </c>
      <c r="D61" s="9"/>
      <c r="E61" s="9"/>
      <c r="F61" s="10"/>
      <c r="G61" s="9"/>
      <c r="H61" s="10"/>
      <c r="I61" s="11">
        <v>43.67</v>
      </c>
      <c r="J61" s="27">
        <v>2</v>
      </c>
      <c r="K61" s="12">
        <v>0</v>
      </c>
      <c r="L61" s="12">
        <v>0</v>
      </c>
      <c r="M61" s="12">
        <v>0</v>
      </c>
      <c r="N61" s="212">
        <v>0</v>
      </c>
      <c r="O61" s="12">
        <v>0</v>
      </c>
    </row>
    <row r="62" spans="1:15" ht="15" customHeight="1" thickBot="1">
      <c r="A62" s="55"/>
      <c r="B62" s="76">
        <v>635</v>
      </c>
      <c r="C62" s="79" t="s">
        <v>70</v>
      </c>
      <c r="D62" s="9"/>
      <c r="E62" s="9"/>
      <c r="F62" s="10"/>
      <c r="G62" s="9"/>
      <c r="H62" s="10"/>
      <c r="I62" s="11">
        <v>13.05</v>
      </c>
      <c r="J62" s="27">
        <v>29.11</v>
      </c>
      <c r="K62" s="27">
        <v>25</v>
      </c>
      <c r="L62" s="27">
        <v>34.96</v>
      </c>
      <c r="M62" s="27">
        <v>10</v>
      </c>
      <c r="N62" s="213">
        <v>0</v>
      </c>
      <c r="O62" s="222">
        <v>0</v>
      </c>
    </row>
    <row r="63" spans="1:15" ht="15" customHeight="1" thickBot="1">
      <c r="A63" s="101"/>
      <c r="B63" s="102"/>
      <c r="C63" s="28"/>
      <c r="D63" s="28"/>
      <c r="E63" s="28"/>
      <c r="F63" s="28"/>
      <c r="G63" s="28"/>
      <c r="H63" s="28"/>
      <c r="I63" s="29">
        <f aca="true" t="shared" si="4" ref="I63:N63">SUM(I54:I62)</f>
        <v>140.21</v>
      </c>
      <c r="J63" s="29">
        <f t="shared" si="4"/>
        <v>143.65</v>
      </c>
      <c r="K63" s="136">
        <f t="shared" si="4"/>
        <v>133.4</v>
      </c>
      <c r="L63" s="136">
        <f>SUM(L54:L62)</f>
        <v>154.73</v>
      </c>
      <c r="M63" s="136">
        <f t="shared" si="4"/>
        <v>126.3</v>
      </c>
      <c r="N63" s="136">
        <f t="shared" si="4"/>
        <v>83.80000000000001</v>
      </c>
      <c r="O63" s="144">
        <f>SUM(O54:O62)</f>
        <v>83.80000000000001</v>
      </c>
    </row>
    <row r="64" spans="1:10" ht="9" customHeight="1">
      <c r="A64" s="5"/>
      <c r="B64" s="44"/>
      <c r="C64" s="5"/>
      <c r="D64" s="5"/>
      <c r="E64" s="5"/>
      <c r="F64" s="5"/>
      <c r="G64" s="5"/>
      <c r="H64" s="5"/>
      <c r="I64" s="5"/>
      <c r="J64" s="18"/>
    </row>
    <row r="65" spans="1:15" ht="15" customHeight="1">
      <c r="A65" s="7"/>
      <c r="B65" s="40" t="s">
        <v>152</v>
      </c>
      <c r="C65" s="6" t="s">
        <v>71</v>
      </c>
      <c r="D65" s="6"/>
      <c r="E65" s="7"/>
      <c r="F65" s="7"/>
      <c r="G65" s="7"/>
      <c r="H65" s="7"/>
      <c r="I65" s="7"/>
      <c r="J65" s="12"/>
      <c r="K65" s="7"/>
      <c r="L65" s="7"/>
      <c r="M65" s="7"/>
      <c r="N65" s="210"/>
      <c r="O65" s="7"/>
    </row>
    <row r="66" spans="1:15" ht="15" customHeight="1">
      <c r="A66" s="6"/>
      <c r="B66" s="40" t="s">
        <v>72</v>
      </c>
      <c r="C66" s="6" t="s">
        <v>73</v>
      </c>
      <c r="D66" s="20"/>
      <c r="E66" s="8"/>
      <c r="F66" s="14"/>
      <c r="G66" s="8"/>
      <c r="H66" s="14"/>
      <c r="I66" s="19"/>
      <c r="J66" s="12"/>
      <c r="K66" s="7"/>
      <c r="L66" s="7"/>
      <c r="M66" s="7"/>
      <c r="N66" s="210"/>
      <c r="O66" s="7"/>
    </row>
    <row r="67" spans="1:15" ht="15" customHeight="1">
      <c r="A67" s="7"/>
      <c r="B67" s="77" t="s">
        <v>74</v>
      </c>
      <c r="C67" s="78" t="s">
        <v>75</v>
      </c>
      <c r="D67" s="8"/>
      <c r="E67" s="8"/>
      <c r="F67" s="14"/>
      <c r="G67" s="8"/>
      <c r="H67" s="14"/>
      <c r="I67" s="19">
        <v>5.82</v>
      </c>
      <c r="J67" s="12">
        <v>3.82</v>
      </c>
      <c r="K67" s="12">
        <v>3.55</v>
      </c>
      <c r="L67" s="12">
        <v>1.05</v>
      </c>
      <c r="M67" s="12">
        <v>3.55</v>
      </c>
      <c r="N67" s="212">
        <v>3.55</v>
      </c>
      <c r="O67" s="12">
        <v>3.55</v>
      </c>
    </row>
    <row r="68" spans="1:15" ht="15" customHeight="1">
      <c r="A68" s="7"/>
      <c r="B68" s="77" t="s">
        <v>103</v>
      </c>
      <c r="C68" s="78" t="s">
        <v>104</v>
      </c>
      <c r="D68" s="8"/>
      <c r="E68" s="8"/>
      <c r="F68" s="14"/>
      <c r="G68" s="8"/>
      <c r="H68" s="14"/>
      <c r="I68" s="19">
        <v>1.3</v>
      </c>
      <c r="J68" s="12">
        <v>0.5</v>
      </c>
      <c r="K68" s="12">
        <v>0.5</v>
      </c>
      <c r="L68" s="12">
        <v>0.5</v>
      </c>
      <c r="M68" s="12">
        <v>0.5</v>
      </c>
      <c r="N68" s="212">
        <v>0</v>
      </c>
      <c r="O68" s="12">
        <v>0</v>
      </c>
    </row>
    <row r="69" spans="1:15" ht="15" customHeight="1">
      <c r="A69" s="7"/>
      <c r="B69" s="40" t="s">
        <v>153</v>
      </c>
      <c r="C69" s="6" t="s">
        <v>76</v>
      </c>
      <c r="D69" s="20"/>
      <c r="E69" s="8"/>
      <c r="F69" s="14"/>
      <c r="G69" s="8"/>
      <c r="H69" s="14"/>
      <c r="I69" s="19"/>
      <c r="J69" s="12"/>
      <c r="K69" s="12"/>
      <c r="L69" s="12"/>
      <c r="M69" s="12"/>
      <c r="N69" s="212"/>
      <c r="O69" s="12"/>
    </row>
    <row r="70" spans="1:15" ht="15" customHeight="1">
      <c r="A70" s="7"/>
      <c r="B70" s="77" t="s">
        <v>143</v>
      </c>
      <c r="C70" s="6"/>
      <c r="D70" s="20"/>
      <c r="E70" s="8"/>
      <c r="F70" s="14"/>
      <c r="G70" s="8"/>
      <c r="H70" s="14"/>
      <c r="I70" s="19"/>
      <c r="J70" s="12"/>
      <c r="K70" s="12"/>
      <c r="L70" s="12"/>
      <c r="M70" s="12"/>
      <c r="N70" s="212"/>
      <c r="O70" s="12"/>
    </row>
    <row r="71" spans="1:15" ht="15" customHeight="1">
      <c r="A71" s="7"/>
      <c r="B71" s="77"/>
      <c r="C71" s="78" t="s">
        <v>105</v>
      </c>
      <c r="D71" s="8"/>
      <c r="E71" s="8"/>
      <c r="F71" s="14"/>
      <c r="G71" s="8"/>
      <c r="H71" s="14"/>
      <c r="I71" s="19">
        <v>2.47</v>
      </c>
      <c r="J71" s="12">
        <v>0</v>
      </c>
      <c r="K71" s="12">
        <v>0</v>
      </c>
      <c r="L71" s="12">
        <v>0</v>
      </c>
      <c r="M71" s="12">
        <v>0</v>
      </c>
      <c r="N71" s="212">
        <v>0</v>
      </c>
      <c r="O71" s="12">
        <v>0</v>
      </c>
    </row>
    <row r="72" spans="1:15" ht="15" customHeight="1">
      <c r="A72" s="7"/>
      <c r="B72" s="72"/>
      <c r="C72" s="79" t="s">
        <v>78</v>
      </c>
      <c r="D72" s="8"/>
      <c r="E72" s="8"/>
      <c r="F72" s="14"/>
      <c r="G72" s="8"/>
      <c r="H72" s="14"/>
      <c r="I72" s="19">
        <v>50.62</v>
      </c>
      <c r="J72" s="12">
        <v>1.62</v>
      </c>
      <c r="K72" s="12">
        <v>2.1</v>
      </c>
      <c r="L72" s="12">
        <v>1.78</v>
      </c>
      <c r="M72" s="12">
        <v>1.8</v>
      </c>
      <c r="N72" s="212">
        <v>1.8</v>
      </c>
      <c r="O72" s="12">
        <v>1.8</v>
      </c>
    </row>
    <row r="73" spans="1:15" ht="15" customHeight="1">
      <c r="A73" s="7"/>
      <c r="B73" s="76"/>
      <c r="C73" s="79" t="s">
        <v>144</v>
      </c>
      <c r="D73" s="9"/>
      <c r="E73" s="9"/>
      <c r="F73" s="10"/>
      <c r="G73" s="9"/>
      <c r="H73" s="10"/>
      <c r="I73" s="11">
        <v>1.7</v>
      </c>
      <c r="J73" s="27">
        <v>76.83</v>
      </c>
      <c r="K73" s="12">
        <v>0</v>
      </c>
      <c r="L73" s="12">
        <v>1.67</v>
      </c>
      <c r="M73" s="12">
        <v>0</v>
      </c>
      <c r="N73" s="212">
        <v>0</v>
      </c>
      <c r="O73" s="12">
        <v>0</v>
      </c>
    </row>
    <row r="74" spans="1:15" ht="15" customHeight="1">
      <c r="A74" s="55"/>
      <c r="B74" s="76">
        <v>610</v>
      </c>
      <c r="C74" s="79" t="s">
        <v>77</v>
      </c>
      <c r="D74" s="9"/>
      <c r="E74" s="9"/>
      <c r="F74" s="10"/>
      <c r="G74" s="9"/>
      <c r="H74" s="10"/>
      <c r="I74" s="11">
        <v>10.45</v>
      </c>
      <c r="J74" s="27">
        <v>10.86</v>
      </c>
      <c r="K74" s="12">
        <v>10.6</v>
      </c>
      <c r="L74" s="12">
        <v>10.9</v>
      </c>
      <c r="M74" s="12">
        <v>12</v>
      </c>
      <c r="N74" s="212">
        <v>12.8</v>
      </c>
      <c r="O74" s="12">
        <v>12.8</v>
      </c>
    </row>
    <row r="75" spans="1:15" ht="15" customHeight="1">
      <c r="A75" s="55"/>
      <c r="B75" s="76">
        <v>642</v>
      </c>
      <c r="C75" s="79" t="s">
        <v>187</v>
      </c>
      <c r="D75" s="9"/>
      <c r="E75" s="9"/>
      <c r="F75" s="10"/>
      <c r="G75" s="9"/>
      <c r="H75" s="10"/>
      <c r="I75" s="11"/>
      <c r="J75" s="27"/>
      <c r="K75" s="12"/>
      <c r="L75" s="12">
        <v>0.6</v>
      </c>
      <c r="M75" s="12">
        <v>0.3</v>
      </c>
      <c r="N75" s="212">
        <v>0</v>
      </c>
      <c r="O75" s="12">
        <v>0</v>
      </c>
    </row>
    <row r="76" spans="1:15" ht="15" customHeight="1">
      <c r="A76" s="7"/>
      <c r="B76" s="45" t="s">
        <v>155</v>
      </c>
      <c r="C76" s="6" t="s">
        <v>106</v>
      </c>
      <c r="D76" s="7"/>
      <c r="E76" s="7"/>
      <c r="F76" s="7"/>
      <c r="G76" s="7"/>
      <c r="H76" s="7"/>
      <c r="I76" s="12"/>
      <c r="J76" s="12"/>
      <c r="K76" s="12"/>
      <c r="L76" s="12"/>
      <c r="M76" s="12"/>
      <c r="N76" s="212"/>
      <c r="O76" s="12"/>
    </row>
    <row r="77" spans="1:15" ht="15" customHeight="1" thickBot="1">
      <c r="A77" s="55"/>
      <c r="B77" s="145">
        <v>642</v>
      </c>
      <c r="C77" s="79" t="s">
        <v>106</v>
      </c>
      <c r="D77" s="55"/>
      <c r="E77" s="55"/>
      <c r="F77" s="55"/>
      <c r="G77" s="55"/>
      <c r="H77" s="55"/>
      <c r="I77" s="27"/>
      <c r="J77" s="27">
        <v>148</v>
      </c>
      <c r="K77" s="27">
        <v>148</v>
      </c>
      <c r="L77" s="27">
        <v>193.11</v>
      </c>
      <c r="M77" s="27">
        <v>202.21</v>
      </c>
      <c r="N77" s="213">
        <v>202.21</v>
      </c>
      <c r="O77" s="222">
        <v>202.21</v>
      </c>
    </row>
    <row r="78" spans="1:15" ht="15" customHeight="1" thickBot="1">
      <c r="A78" s="101"/>
      <c r="B78" s="102"/>
      <c r="C78" s="28"/>
      <c r="D78" s="28"/>
      <c r="E78" s="28"/>
      <c r="F78" s="28"/>
      <c r="G78" s="28"/>
      <c r="H78" s="28"/>
      <c r="I78" s="29">
        <f>SUM(I67:I74)</f>
        <v>72.36</v>
      </c>
      <c r="J78" s="29">
        <f aca="true" t="shared" si="5" ref="J78:O78">SUM(J67:J77)</f>
        <v>241.63</v>
      </c>
      <c r="K78" s="29">
        <f t="shared" si="5"/>
        <v>164.75</v>
      </c>
      <c r="L78" s="29">
        <f t="shared" si="5"/>
        <v>209.61</v>
      </c>
      <c r="M78" s="29">
        <f t="shared" si="5"/>
        <v>220.36</v>
      </c>
      <c r="N78" s="136">
        <f t="shared" si="5"/>
        <v>220.36</v>
      </c>
      <c r="O78" s="144">
        <f t="shared" si="5"/>
        <v>220.36</v>
      </c>
    </row>
    <row r="79" spans="1:10" ht="15" customHeight="1">
      <c r="A79" s="5"/>
      <c r="B79" s="44"/>
      <c r="C79" s="5"/>
      <c r="D79" s="5"/>
      <c r="E79" s="5"/>
      <c r="F79" s="5"/>
      <c r="G79" s="5"/>
      <c r="H79" s="5"/>
      <c r="I79" s="5"/>
      <c r="J79" s="18"/>
    </row>
    <row r="80" spans="1:15" ht="24" customHeight="1">
      <c r="A80" s="6"/>
      <c r="B80" s="40" t="s">
        <v>154</v>
      </c>
      <c r="C80" s="6" t="s">
        <v>15</v>
      </c>
      <c r="D80" s="20"/>
      <c r="E80" s="8"/>
      <c r="F80" s="14"/>
      <c r="G80" s="8"/>
      <c r="H80" s="14"/>
      <c r="I80" s="6">
        <v>2016</v>
      </c>
      <c r="J80" s="181">
        <v>2017</v>
      </c>
      <c r="K80" s="6">
        <v>2018</v>
      </c>
      <c r="L80" s="221" t="s">
        <v>204</v>
      </c>
      <c r="M80" s="6">
        <v>2019</v>
      </c>
      <c r="N80" s="13">
        <v>2020</v>
      </c>
      <c r="O80" s="6">
        <v>2021</v>
      </c>
    </row>
    <row r="81" spans="1:15" ht="15" customHeight="1">
      <c r="A81" s="6"/>
      <c r="B81" s="40" t="s">
        <v>81</v>
      </c>
      <c r="C81" s="6" t="s">
        <v>171</v>
      </c>
      <c r="D81" s="20"/>
      <c r="E81" s="8"/>
      <c r="F81" s="14"/>
      <c r="G81" s="8"/>
      <c r="H81" s="14"/>
      <c r="I81" s="37"/>
      <c r="J81" s="39"/>
      <c r="K81" s="137"/>
      <c r="L81" s="137"/>
      <c r="M81" s="137"/>
      <c r="N81" s="35"/>
      <c r="O81" s="137"/>
    </row>
    <row r="82" spans="1:15" ht="15" customHeight="1">
      <c r="A82" s="6"/>
      <c r="B82" s="77" t="s">
        <v>40</v>
      </c>
      <c r="C82" s="78" t="s">
        <v>79</v>
      </c>
      <c r="D82" s="8"/>
      <c r="E82" s="8"/>
      <c r="F82" s="14"/>
      <c r="G82" s="8"/>
      <c r="H82" s="14"/>
      <c r="I82" s="19">
        <v>12.37</v>
      </c>
      <c r="J82" s="12">
        <v>22</v>
      </c>
      <c r="K82" s="12">
        <v>21.4</v>
      </c>
      <c r="L82" s="12">
        <v>21.4</v>
      </c>
      <c r="M82" s="12">
        <v>22</v>
      </c>
      <c r="N82" s="212">
        <v>23.54</v>
      </c>
      <c r="O82" s="12">
        <v>23.54</v>
      </c>
    </row>
    <row r="83" spans="1:15" ht="15" customHeight="1">
      <c r="A83" s="6"/>
      <c r="B83" s="77" t="s">
        <v>74</v>
      </c>
      <c r="C83" s="78" t="s">
        <v>80</v>
      </c>
      <c r="D83" s="8"/>
      <c r="E83" s="8"/>
      <c r="F83" s="14"/>
      <c r="G83" s="8"/>
      <c r="H83" s="14"/>
      <c r="I83" s="19">
        <v>6.11</v>
      </c>
      <c r="J83" s="12">
        <v>9.99</v>
      </c>
      <c r="K83" s="12">
        <v>8.2</v>
      </c>
      <c r="L83" s="12">
        <v>7.76</v>
      </c>
      <c r="M83" s="12">
        <v>9.76</v>
      </c>
      <c r="N83" s="212">
        <v>7.76</v>
      </c>
      <c r="O83" s="12">
        <v>7.76</v>
      </c>
    </row>
    <row r="84" spans="1:15" ht="15" customHeight="1">
      <c r="A84" s="6"/>
      <c r="B84" s="40" t="s">
        <v>82</v>
      </c>
      <c r="C84" s="103" t="s">
        <v>172</v>
      </c>
      <c r="D84" s="20"/>
      <c r="E84" s="8"/>
      <c r="F84" s="14"/>
      <c r="G84" s="8"/>
      <c r="H84" s="14"/>
      <c r="I84" s="19"/>
      <c r="J84" s="12"/>
      <c r="K84" s="12"/>
      <c r="L84" s="12"/>
      <c r="M84" s="12"/>
      <c r="N84" s="212"/>
      <c r="O84" s="12"/>
    </row>
    <row r="85" spans="1:15" ht="15" customHeight="1">
      <c r="A85" s="7"/>
      <c r="B85" s="72">
        <v>637</v>
      </c>
      <c r="C85" s="78" t="s">
        <v>16</v>
      </c>
      <c r="D85" s="8"/>
      <c r="E85" s="8"/>
      <c r="F85" s="14"/>
      <c r="G85" s="8"/>
      <c r="H85" s="14"/>
      <c r="I85" s="19">
        <v>4.96</v>
      </c>
      <c r="J85" s="12">
        <v>4.48</v>
      </c>
      <c r="K85" s="12">
        <v>5.5</v>
      </c>
      <c r="L85" s="12">
        <v>4.5</v>
      </c>
      <c r="M85" s="12">
        <v>4.5</v>
      </c>
      <c r="N85" s="212">
        <v>4.5</v>
      </c>
      <c r="O85" s="12">
        <v>4.5</v>
      </c>
    </row>
    <row r="86" spans="1:15" ht="15" customHeight="1">
      <c r="A86" s="7"/>
      <c r="B86" s="45" t="s">
        <v>83</v>
      </c>
      <c r="C86" s="6" t="s">
        <v>17</v>
      </c>
      <c r="D86" s="20"/>
      <c r="E86" s="20"/>
      <c r="F86" s="21"/>
      <c r="G86" s="8"/>
      <c r="H86" s="14"/>
      <c r="I86" s="19">
        <v>0.6</v>
      </c>
      <c r="J86" s="12">
        <v>0.9</v>
      </c>
      <c r="K86" s="12">
        <v>0.6</v>
      </c>
      <c r="L86" s="12">
        <v>0.31</v>
      </c>
      <c r="M86" s="12">
        <v>0.6</v>
      </c>
      <c r="N86" s="212">
        <v>0.6</v>
      </c>
      <c r="O86" s="12">
        <v>0.6</v>
      </c>
    </row>
    <row r="87" spans="1:15" ht="15" customHeight="1">
      <c r="A87" s="7"/>
      <c r="B87" s="45" t="s">
        <v>84</v>
      </c>
      <c r="C87" s="6" t="s">
        <v>85</v>
      </c>
      <c r="D87" s="20"/>
      <c r="E87" s="20"/>
      <c r="F87" s="21"/>
      <c r="G87" s="8"/>
      <c r="H87" s="14"/>
      <c r="I87" s="19"/>
      <c r="J87" s="12"/>
      <c r="K87" s="12"/>
      <c r="L87" s="12"/>
      <c r="M87" s="12"/>
      <c r="N87" s="212"/>
      <c r="O87" s="12"/>
    </row>
    <row r="88" spans="1:15" ht="15" customHeight="1">
      <c r="A88" s="7"/>
      <c r="B88" s="72">
        <v>610</v>
      </c>
      <c r="C88" s="78" t="s">
        <v>64</v>
      </c>
      <c r="D88" s="8"/>
      <c r="E88" s="8"/>
      <c r="F88" s="14"/>
      <c r="G88" s="8"/>
      <c r="H88" s="14"/>
      <c r="I88" s="19">
        <v>17.96</v>
      </c>
      <c r="J88" s="12">
        <v>21.77</v>
      </c>
      <c r="K88" s="12">
        <v>19</v>
      </c>
      <c r="L88" s="12">
        <v>22</v>
      </c>
      <c r="M88" s="12">
        <v>22</v>
      </c>
      <c r="N88" s="212">
        <v>23.54</v>
      </c>
      <c r="O88" s="12">
        <v>23.54</v>
      </c>
    </row>
    <row r="89" spans="1:15" ht="15" customHeight="1" thickBot="1">
      <c r="A89" s="55"/>
      <c r="B89" s="76">
        <v>642</v>
      </c>
      <c r="C89" s="79" t="s">
        <v>86</v>
      </c>
      <c r="D89" s="9"/>
      <c r="E89" s="9"/>
      <c r="F89" s="10"/>
      <c r="G89" s="9"/>
      <c r="H89" s="10"/>
      <c r="I89" s="11">
        <v>4.16</v>
      </c>
      <c r="J89" s="27">
        <v>4.01</v>
      </c>
      <c r="K89" s="27">
        <v>5</v>
      </c>
      <c r="L89" s="27">
        <v>4.2</v>
      </c>
      <c r="M89" s="27">
        <v>4.2</v>
      </c>
      <c r="N89" s="213">
        <v>4.2</v>
      </c>
      <c r="O89" s="27">
        <v>4.2</v>
      </c>
    </row>
    <row r="90" spans="1:15" ht="15" customHeight="1" thickBot="1">
      <c r="A90" s="101"/>
      <c r="B90" s="81"/>
      <c r="C90" s="28"/>
      <c r="D90" s="28"/>
      <c r="E90" s="28"/>
      <c r="F90" s="28"/>
      <c r="G90" s="33"/>
      <c r="H90" s="28"/>
      <c r="I90" s="29">
        <f aca="true" t="shared" si="6" ref="I90:N90">SUM(I82:I89)</f>
        <v>46.16</v>
      </c>
      <c r="J90" s="29">
        <f t="shared" si="6"/>
        <v>63.15</v>
      </c>
      <c r="K90" s="136">
        <f t="shared" si="6"/>
        <v>59.699999999999996</v>
      </c>
      <c r="L90" s="136">
        <f>SUM(L82:L89)</f>
        <v>60.17</v>
      </c>
      <c r="M90" s="136">
        <f t="shared" si="6"/>
        <v>63.06</v>
      </c>
      <c r="N90" s="136">
        <f t="shared" si="6"/>
        <v>64.14</v>
      </c>
      <c r="O90" s="29">
        <f>SUM(O82:O89)</f>
        <v>64.14</v>
      </c>
    </row>
    <row r="91" spans="1:10" ht="15" customHeight="1">
      <c r="A91" s="16"/>
      <c r="B91" s="104"/>
      <c r="C91" s="16"/>
      <c r="D91" s="16"/>
      <c r="E91" s="5"/>
      <c r="F91" s="5"/>
      <c r="G91" s="5"/>
      <c r="H91" s="5"/>
      <c r="I91" s="5"/>
      <c r="J91" s="18"/>
    </row>
    <row r="92" spans="1:10" ht="15" customHeight="1" thickBot="1">
      <c r="A92" s="5"/>
      <c r="B92" s="44"/>
      <c r="C92" s="5"/>
      <c r="D92" s="5"/>
      <c r="E92" s="5"/>
      <c r="F92" s="5"/>
      <c r="G92" s="5"/>
      <c r="H92" s="5"/>
      <c r="I92" s="18"/>
      <c r="J92" s="18"/>
    </row>
    <row r="93" spans="1:15" ht="15" customHeight="1" thickBot="1">
      <c r="A93" s="95"/>
      <c r="B93" s="105"/>
      <c r="C93" s="97" t="s">
        <v>18</v>
      </c>
      <c r="D93" s="32"/>
      <c r="E93" s="32"/>
      <c r="F93" s="33"/>
      <c r="G93" s="32"/>
      <c r="H93" s="33"/>
      <c r="I93" s="29">
        <f aca="true" t="shared" si="7" ref="I93:O93">I90+I78+I63+I50+I41+I35+I27+I19</f>
        <v>1037.23</v>
      </c>
      <c r="J93" s="29">
        <f t="shared" si="7"/>
        <v>1342.96</v>
      </c>
      <c r="K93" s="146">
        <f t="shared" si="7"/>
        <v>1191.7</v>
      </c>
      <c r="L93" s="146">
        <f>L90+L78+L63+L50+L41+L35+L27+L19</f>
        <v>1303.9</v>
      </c>
      <c r="M93" s="29">
        <f t="shared" si="7"/>
        <v>1296.0099999999998</v>
      </c>
      <c r="N93" s="136">
        <f t="shared" si="7"/>
        <v>1266.3400000000001</v>
      </c>
      <c r="O93" s="136">
        <f t="shared" si="7"/>
        <v>1266.3400000000001</v>
      </c>
    </row>
    <row r="94" ht="15" customHeight="1">
      <c r="B94" s="22"/>
    </row>
    <row r="95" spans="1:10" ht="15" customHeight="1">
      <c r="A95" s="5"/>
      <c r="B95" s="44"/>
      <c r="C95" s="16" t="s">
        <v>181</v>
      </c>
      <c r="D95" s="16"/>
      <c r="E95" s="16"/>
      <c r="F95" s="16"/>
      <c r="G95" s="16"/>
      <c r="H95" s="16"/>
      <c r="I95" s="16"/>
      <c r="J95" s="18"/>
    </row>
    <row r="96" spans="1:15" ht="15" customHeight="1">
      <c r="A96" s="7"/>
      <c r="B96" s="24"/>
      <c r="C96" s="78" t="s">
        <v>32</v>
      </c>
      <c r="D96" s="8"/>
      <c r="E96" s="8"/>
      <c r="F96" s="14"/>
      <c r="G96" s="8"/>
      <c r="H96" s="14"/>
      <c r="I96" s="19">
        <v>443.67</v>
      </c>
      <c r="J96" s="12">
        <v>446.35</v>
      </c>
      <c r="K96" s="7">
        <v>473.39</v>
      </c>
      <c r="L96" s="12">
        <v>464.99</v>
      </c>
      <c r="M96" s="12">
        <v>547</v>
      </c>
      <c r="N96" s="212">
        <v>547</v>
      </c>
      <c r="O96" s="12">
        <v>547</v>
      </c>
    </row>
    <row r="97" spans="1:15" ht="15" customHeight="1">
      <c r="A97" s="7"/>
      <c r="B97" s="24"/>
      <c r="C97" s="78" t="s">
        <v>182</v>
      </c>
      <c r="D97" s="8"/>
      <c r="E97" s="8"/>
      <c r="F97" s="14"/>
      <c r="G97" s="8"/>
      <c r="H97" s="14"/>
      <c r="I97" s="19"/>
      <c r="J97" s="12"/>
      <c r="K97" s="7"/>
      <c r="L97" s="12">
        <v>5</v>
      </c>
      <c r="M97" s="12">
        <v>7</v>
      </c>
      <c r="N97" s="212">
        <v>7</v>
      </c>
      <c r="O97" s="12">
        <v>7</v>
      </c>
    </row>
    <row r="98" spans="1:15" ht="15" customHeight="1">
      <c r="A98" s="7"/>
      <c r="B98" s="24"/>
      <c r="C98" s="78" t="s">
        <v>196</v>
      </c>
      <c r="D98" s="8"/>
      <c r="E98" s="8"/>
      <c r="F98" s="14"/>
      <c r="G98" s="8"/>
      <c r="H98" s="14"/>
      <c r="I98" s="19"/>
      <c r="J98" s="12">
        <v>3.47</v>
      </c>
      <c r="K98" s="7">
        <v>7.8</v>
      </c>
      <c r="L98" s="12">
        <v>11.03</v>
      </c>
      <c r="M98" s="12">
        <v>26</v>
      </c>
      <c r="N98" s="212">
        <v>0</v>
      </c>
      <c r="O98" s="12">
        <v>0</v>
      </c>
    </row>
    <row r="99" spans="1:15" ht="15" customHeight="1">
      <c r="A99" s="7"/>
      <c r="B99" s="24"/>
      <c r="C99" s="78" t="s">
        <v>188</v>
      </c>
      <c r="D99" s="8"/>
      <c r="E99" s="8"/>
      <c r="F99" s="14"/>
      <c r="G99" s="8"/>
      <c r="H99" s="14"/>
      <c r="I99" s="19"/>
      <c r="J99" s="12">
        <v>26.94</v>
      </c>
      <c r="K99" s="7"/>
      <c r="L99" s="12">
        <v>34.39</v>
      </c>
      <c r="M99" s="12">
        <v>0</v>
      </c>
      <c r="N99" s="212">
        <v>0</v>
      </c>
      <c r="O99" s="12">
        <v>0</v>
      </c>
    </row>
    <row r="100" spans="1:15" ht="15" customHeight="1">
      <c r="A100" s="7"/>
      <c r="B100" s="24"/>
      <c r="C100" s="78" t="s">
        <v>189</v>
      </c>
      <c r="D100" s="8"/>
      <c r="E100" s="8"/>
      <c r="F100" s="14"/>
      <c r="G100" s="8"/>
      <c r="H100" s="14"/>
      <c r="I100" s="19">
        <v>61</v>
      </c>
      <c r="J100" s="12">
        <v>65.69</v>
      </c>
      <c r="K100" s="7">
        <v>65.69</v>
      </c>
      <c r="L100" s="12">
        <v>64.3</v>
      </c>
      <c r="M100" s="12">
        <v>82</v>
      </c>
      <c r="N100" s="212">
        <v>82</v>
      </c>
      <c r="O100" s="12">
        <v>82</v>
      </c>
    </row>
    <row r="101" spans="1:15" ht="15" customHeight="1">
      <c r="A101" s="7"/>
      <c r="B101" s="24"/>
      <c r="C101" s="78" t="s">
        <v>190</v>
      </c>
      <c r="D101" s="8"/>
      <c r="E101" s="8"/>
      <c r="F101" s="14"/>
      <c r="G101" s="8"/>
      <c r="H101" s="14"/>
      <c r="I101" s="19"/>
      <c r="J101" s="12">
        <v>67.42</v>
      </c>
      <c r="K101" s="7"/>
      <c r="L101" s="12">
        <v>70</v>
      </c>
      <c r="M101" s="12">
        <v>70</v>
      </c>
      <c r="N101" s="212">
        <v>70</v>
      </c>
      <c r="O101" s="12">
        <v>70</v>
      </c>
    </row>
    <row r="102" spans="1:15" ht="15" customHeight="1">
      <c r="A102" s="7"/>
      <c r="B102" s="24"/>
      <c r="C102" s="78" t="s">
        <v>191</v>
      </c>
      <c r="D102" s="8"/>
      <c r="E102" s="8"/>
      <c r="F102" s="14"/>
      <c r="G102" s="8"/>
      <c r="H102" s="14"/>
      <c r="I102" s="19">
        <v>38.8</v>
      </c>
      <c r="J102" s="12">
        <v>43.62</v>
      </c>
      <c r="K102" s="7">
        <v>43.62</v>
      </c>
      <c r="L102" s="12">
        <v>48.85</v>
      </c>
      <c r="M102" s="12">
        <v>63</v>
      </c>
      <c r="N102" s="212">
        <v>63</v>
      </c>
      <c r="O102" s="12">
        <v>63</v>
      </c>
    </row>
    <row r="103" spans="1:15" ht="15" customHeight="1">
      <c r="A103" s="7"/>
      <c r="B103" s="24"/>
      <c r="C103" s="78" t="s">
        <v>184</v>
      </c>
      <c r="D103" s="8"/>
      <c r="E103" s="8"/>
      <c r="F103" s="14"/>
      <c r="G103" s="8"/>
      <c r="H103" s="14"/>
      <c r="I103" s="19"/>
      <c r="J103" s="12"/>
      <c r="K103" s="7"/>
      <c r="L103" s="12">
        <v>15</v>
      </c>
      <c r="M103" s="12">
        <v>17.4</v>
      </c>
      <c r="N103" s="212">
        <v>17.4</v>
      </c>
      <c r="O103" s="12">
        <v>17.4</v>
      </c>
    </row>
    <row r="104" spans="1:15" ht="15" customHeight="1" thickBot="1">
      <c r="A104" s="55"/>
      <c r="B104" s="138"/>
      <c r="C104" s="79" t="s">
        <v>185</v>
      </c>
      <c r="D104" s="9"/>
      <c r="E104" s="9"/>
      <c r="F104" s="10"/>
      <c r="G104" s="9"/>
      <c r="H104" s="10"/>
      <c r="I104" s="11"/>
      <c r="J104" s="27">
        <v>28.74</v>
      </c>
      <c r="K104" s="55"/>
      <c r="L104" s="27">
        <v>8.1</v>
      </c>
      <c r="M104" s="27">
        <v>9.2</v>
      </c>
      <c r="N104" s="213">
        <v>9.2</v>
      </c>
      <c r="O104" s="27">
        <v>9.2</v>
      </c>
    </row>
    <row r="105" spans="1:15" ht="15" customHeight="1" thickBot="1">
      <c r="A105" s="101"/>
      <c r="B105" s="217"/>
      <c r="C105" s="207"/>
      <c r="D105" s="32"/>
      <c r="E105" s="32"/>
      <c r="F105" s="33"/>
      <c r="G105" s="32"/>
      <c r="H105" s="33"/>
      <c r="I105" s="208"/>
      <c r="J105" s="29">
        <f aca="true" t="shared" si="8" ref="J105:O105">SUM(J96:J104)</f>
        <v>682.23</v>
      </c>
      <c r="K105" s="29">
        <f t="shared" si="8"/>
        <v>590.5</v>
      </c>
      <c r="L105" s="29">
        <f t="shared" si="8"/>
        <v>721.66</v>
      </c>
      <c r="M105" s="29">
        <f t="shared" si="8"/>
        <v>821.6</v>
      </c>
      <c r="N105" s="136">
        <f t="shared" si="8"/>
        <v>795.6</v>
      </c>
      <c r="O105" s="29">
        <f t="shared" si="8"/>
        <v>795.6</v>
      </c>
    </row>
    <row r="106" spans="1:15" ht="15" customHeight="1">
      <c r="A106" s="137"/>
      <c r="B106" s="34"/>
      <c r="C106" s="63"/>
      <c r="D106" s="5"/>
      <c r="E106" s="5"/>
      <c r="F106" s="31"/>
      <c r="G106" s="5"/>
      <c r="H106" s="31"/>
      <c r="I106" s="204"/>
      <c r="J106" s="205"/>
      <c r="K106" s="206"/>
      <c r="L106" s="205"/>
      <c r="M106" s="206"/>
      <c r="N106" s="216"/>
      <c r="O106" s="206"/>
    </row>
    <row r="107" spans="1:15" ht="15">
      <c r="A107" s="7"/>
      <c r="B107" s="24"/>
      <c r="C107" s="78" t="s">
        <v>192</v>
      </c>
      <c r="D107" s="8"/>
      <c r="E107" s="8"/>
      <c r="F107" s="14"/>
      <c r="G107" s="8"/>
      <c r="H107" s="14"/>
      <c r="I107" s="19">
        <v>159.66</v>
      </c>
      <c r="J107" s="12">
        <v>170.45</v>
      </c>
      <c r="K107" s="7">
        <v>170.45</v>
      </c>
      <c r="L107" s="12">
        <v>168.75</v>
      </c>
      <c r="M107" s="12">
        <v>185.4</v>
      </c>
      <c r="N107" s="212">
        <v>185.4</v>
      </c>
      <c r="O107" s="12">
        <v>185.4</v>
      </c>
    </row>
    <row r="108" spans="1:15" ht="15">
      <c r="A108" s="7"/>
      <c r="B108" s="24"/>
      <c r="C108" s="78" t="s">
        <v>193</v>
      </c>
      <c r="D108" s="8"/>
      <c r="E108" s="8"/>
      <c r="F108" s="14"/>
      <c r="G108" s="8"/>
      <c r="H108" s="14"/>
      <c r="I108" s="19"/>
      <c r="J108" s="12">
        <v>6.25</v>
      </c>
      <c r="K108" s="7"/>
      <c r="L108" s="12">
        <v>2.73</v>
      </c>
      <c r="M108" s="12">
        <v>0</v>
      </c>
      <c r="N108" s="212">
        <v>0</v>
      </c>
      <c r="O108" s="12">
        <v>0</v>
      </c>
    </row>
    <row r="109" spans="1:15" ht="15.75" thickBot="1">
      <c r="A109" s="55"/>
      <c r="B109" s="138"/>
      <c r="C109" s="79" t="s">
        <v>183</v>
      </c>
      <c r="D109" s="9"/>
      <c r="E109" s="9"/>
      <c r="F109" s="10"/>
      <c r="G109" s="9"/>
      <c r="H109" s="10"/>
      <c r="I109" s="11"/>
      <c r="J109" s="27">
        <v>6.62</v>
      </c>
      <c r="K109" s="55"/>
      <c r="L109" s="27">
        <v>6.5</v>
      </c>
      <c r="M109" s="27">
        <v>8</v>
      </c>
      <c r="N109" s="213">
        <v>8</v>
      </c>
      <c r="O109" s="27">
        <v>8</v>
      </c>
    </row>
    <row r="110" spans="1:15" ht="15.75" thickBot="1">
      <c r="A110" s="218"/>
      <c r="B110" s="220"/>
      <c r="C110" s="219"/>
      <c r="D110" s="32"/>
      <c r="E110" s="32"/>
      <c r="F110" s="33"/>
      <c r="G110" s="32"/>
      <c r="H110" s="33"/>
      <c r="I110" s="208"/>
      <c r="J110" s="29">
        <f aca="true" t="shared" si="9" ref="J110:O110">SUM(J107:J109)</f>
        <v>183.32</v>
      </c>
      <c r="K110" s="29">
        <f t="shared" si="9"/>
        <v>170.45</v>
      </c>
      <c r="L110" s="29">
        <f t="shared" si="9"/>
        <v>177.98</v>
      </c>
      <c r="M110" s="29">
        <f t="shared" si="9"/>
        <v>193.4</v>
      </c>
      <c r="N110" s="136">
        <f t="shared" si="9"/>
        <v>193.4</v>
      </c>
      <c r="O110" s="29">
        <f t="shared" si="9"/>
        <v>193.4</v>
      </c>
    </row>
    <row r="111" spans="1:15" ht="15">
      <c r="A111" s="137"/>
      <c r="B111" s="34"/>
      <c r="C111" s="209"/>
      <c r="D111" s="36"/>
      <c r="E111" s="36"/>
      <c r="F111" s="37"/>
      <c r="G111" s="36"/>
      <c r="H111" s="37"/>
      <c r="I111" s="38"/>
      <c r="J111" s="39"/>
      <c r="K111" s="137"/>
      <c r="L111" s="39"/>
      <c r="M111" s="137"/>
      <c r="N111" s="35"/>
      <c r="O111" s="137"/>
    </row>
    <row r="112" spans="1:15" ht="15.75" thickBot="1">
      <c r="A112" s="55"/>
      <c r="B112" s="138"/>
      <c r="C112" s="79"/>
      <c r="D112" s="9"/>
      <c r="E112" s="9"/>
      <c r="F112" s="10"/>
      <c r="G112" s="9"/>
      <c r="H112" s="10"/>
      <c r="I112" s="11"/>
      <c r="J112" s="27"/>
      <c r="K112" s="27"/>
      <c r="L112" s="27"/>
      <c r="M112" s="27"/>
      <c r="N112" s="213"/>
      <c r="O112" s="27"/>
    </row>
    <row r="113" spans="1:15" ht="15.75" thickBot="1">
      <c r="A113" s="95"/>
      <c r="B113" s="102"/>
      <c r="C113" s="97" t="s">
        <v>35</v>
      </c>
      <c r="D113" s="32"/>
      <c r="E113" s="32"/>
      <c r="F113" s="33"/>
      <c r="G113" s="32"/>
      <c r="H113" s="33"/>
      <c r="I113" s="43">
        <f>SUM(I96:I112)</f>
        <v>703.13</v>
      </c>
      <c r="J113" s="29">
        <f aca="true" t="shared" si="10" ref="J113:O113">SUM(J105+J110+J112)</f>
        <v>865.55</v>
      </c>
      <c r="K113" s="29">
        <f t="shared" si="10"/>
        <v>760.95</v>
      </c>
      <c r="L113" s="29">
        <f t="shared" si="10"/>
        <v>899.64</v>
      </c>
      <c r="M113" s="29">
        <f t="shared" si="10"/>
        <v>1015</v>
      </c>
      <c r="N113" s="136">
        <f t="shared" si="10"/>
        <v>989</v>
      </c>
      <c r="O113" s="29">
        <f t="shared" si="10"/>
        <v>989</v>
      </c>
    </row>
    <row r="114" spans="1:5" ht="15">
      <c r="A114" s="1"/>
      <c r="B114" s="46"/>
      <c r="C114" s="1"/>
      <c r="D114" s="1"/>
      <c r="E114" s="1"/>
    </row>
    <row r="115" spans="2:10" ht="15">
      <c r="B115" s="22"/>
      <c r="C115" s="5"/>
      <c r="D115" s="5"/>
      <c r="E115" s="5"/>
      <c r="F115" s="5"/>
      <c r="G115" s="5"/>
      <c r="H115" s="5"/>
      <c r="I115" s="5"/>
      <c r="J115" s="5"/>
    </row>
    <row r="116" ht="15">
      <c r="B116" s="22"/>
    </row>
    <row r="117" ht="15">
      <c r="B117" s="22"/>
    </row>
    <row r="118" ht="15">
      <c r="B118" s="22"/>
    </row>
    <row r="119" ht="15">
      <c r="B119" s="22"/>
    </row>
    <row r="120" ht="15">
      <c r="B120" s="22"/>
    </row>
    <row r="121" ht="15">
      <c r="B121" s="22"/>
    </row>
    <row r="122" ht="15">
      <c r="B122" s="22"/>
    </row>
    <row r="123" ht="15">
      <c r="B123" s="22"/>
    </row>
    <row r="124" ht="15">
      <c r="B124" s="22"/>
    </row>
    <row r="125" ht="15">
      <c r="B125" s="22"/>
    </row>
    <row r="126" ht="15">
      <c r="B126" s="22"/>
    </row>
    <row r="127" ht="15">
      <c r="B127" s="22"/>
    </row>
    <row r="128" ht="15">
      <c r="B128" s="22"/>
    </row>
    <row r="129" spans="1:3" ht="15">
      <c r="A129" s="1"/>
      <c r="B129" s="47"/>
      <c r="C129" s="1"/>
    </row>
    <row r="130" ht="15">
      <c r="B130" s="22"/>
    </row>
    <row r="131" spans="1:2" ht="15">
      <c r="A131" s="1"/>
      <c r="B131" s="46"/>
    </row>
    <row r="132" ht="15">
      <c r="B132" s="22"/>
    </row>
    <row r="133" ht="15">
      <c r="B133" s="22"/>
    </row>
    <row r="134" spans="1:2" ht="15">
      <c r="A134" s="1"/>
      <c r="B134" s="46"/>
    </row>
    <row r="135" ht="15">
      <c r="B135" s="22"/>
    </row>
    <row r="136" spans="1:4" ht="15">
      <c r="A136" s="1"/>
      <c r="B136" s="46"/>
      <c r="C136" s="1"/>
      <c r="D136" s="1"/>
    </row>
    <row r="137" ht="15">
      <c r="B137" s="22"/>
    </row>
    <row r="138" spans="1:5" ht="15">
      <c r="A138" s="1"/>
      <c r="B138" s="46"/>
      <c r="C138" s="1"/>
      <c r="D138" s="1"/>
      <c r="E138" s="1"/>
    </row>
    <row r="139" ht="15">
      <c r="B139" s="22"/>
    </row>
    <row r="140" ht="15">
      <c r="B140" s="22"/>
    </row>
    <row r="141" spans="1:5" ht="15">
      <c r="A141" s="1"/>
      <c r="B141" s="46"/>
      <c r="C141" s="1"/>
      <c r="D141" s="1"/>
      <c r="E141" s="1"/>
    </row>
    <row r="142" ht="15">
      <c r="B142" s="22"/>
    </row>
    <row r="143" ht="15">
      <c r="B143" s="22"/>
    </row>
    <row r="144" spans="1:5" ht="15">
      <c r="A144" s="1"/>
      <c r="B144" s="46"/>
      <c r="C144" s="1"/>
      <c r="D144" s="1"/>
      <c r="E144" s="1"/>
    </row>
    <row r="145" ht="15">
      <c r="B145" s="22"/>
    </row>
    <row r="146" spans="1:4" ht="15">
      <c r="A146" s="1"/>
      <c r="B146" s="46"/>
      <c r="C146" s="1"/>
      <c r="D146" s="1"/>
    </row>
    <row r="147" ht="15">
      <c r="B147" s="22"/>
    </row>
    <row r="148" ht="15">
      <c r="B148" s="22"/>
    </row>
    <row r="149" spans="1:4" ht="15">
      <c r="A149" s="1"/>
      <c r="B149" s="46"/>
      <c r="C149" s="1"/>
      <c r="D149" s="1"/>
    </row>
    <row r="150" ht="15">
      <c r="B150" s="22"/>
    </row>
    <row r="151" ht="15">
      <c r="B151" s="22"/>
    </row>
    <row r="152" spans="1:4" ht="15">
      <c r="A152" s="1"/>
      <c r="B152" s="46"/>
      <c r="C152" s="1"/>
      <c r="D152" s="1"/>
    </row>
    <row r="153" ht="15">
      <c r="B153" s="22"/>
    </row>
    <row r="154" ht="15">
      <c r="B154" s="22"/>
    </row>
    <row r="155" spans="1:6" ht="15">
      <c r="A155" s="1"/>
      <c r="B155" s="46"/>
      <c r="C155" s="1"/>
      <c r="D155" s="1"/>
      <c r="E155" s="1"/>
      <c r="F155" s="1"/>
    </row>
    <row r="156" ht="15">
      <c r="B156" s="22"/>
    </row>
    <row r="157" ht="15">
      <c r="B157" s="22"/>
    </row>
    <row r="158" spans="1:4" ht="15">
      <c r="A158" s="1"/>
      <c r="B158" s="48"/>
      <c r="C158" s="1"/>
      <c r="D158" s="1"/>
    </row>
    <row r="159" ht="15">
      <c r="B159" s="22"/>
    </row>
    <row r="160" ht="15">
      <c r="B160" s="22"/>
    </row>
    <row r="161" spans="1:6" ht="15">
      <c r="A161" s="1"/>
      <c r="B161" s="48"/>
      <c r="C161" s="1"/>
      <c r="D161" s="1"/>
      <c r="E161" s="1"/>
      <c r="F161" s="1"/>
    </row>
    <row r="162" ht="15">
      <c r="B162" s="22"/>
    </row>
    <row r="163" ht="15">
      <c r="B163" s="22"/>
    </row>
    <row r="164" ht="15">
      <c r="B164" s="22"/>
    </row>
    <row r="165" spans="1:4" ht="15">
      <c r="A165" s="1"/>
      <c r="B165" s="48"/>
      <c r="C165" s="1"/>
      <c r="D165" s="1"/>
    </row>
    <row r="166" ht="15">
      <c r="B166" s="22"/>
    </row>
    <row r="167" ht="15">
      <c r="B167" s="22"/>
    </row>
    <row r="168" spans="1:4" ht="15">
      <c r="A168" s="1"/>
      <c r="B168" s="46"/>
      <c r="C168" s="1"/>
      <c r="D168" s="1"/>
    </row>
    <row r="169" ht="15">
      <c r="B169" s="22"/>
    </row>
    <row r="170" ht="15">
      <c r="B170" s="22"/>
    </row>
    <row r="171" ht="15">
      <c r="B171" s="22"/>
    </row>
    <row r="172" spans="1:4" ht="15">
      <c r="A172" s="1"/>
      <c r="B172" s="46"/>
      <c r="C172" s="1"/>
      <c r="D172" s="1"/>
    </row>
    <row r="173" ht="15">
      <c r="B173" s="22"/>
    </row>
    <row r="174" ht="15">
      <c r="B174" s="22"/>
    </row>
    <row r="175" ht="15">
      <c r="B175" s="22"/>
    </row>
    <row r="176" ht="15">
      <c r="B176" s="22"/>
    </row>
    <row r="177" ht="15">
      <c r="B177" s="22"/>
    </row>
    <row r="178" spans="2:4" ht="15">
      <c r="B178" s="22"/>
      <c r="D178" s="1"/>
    </row>
    <row r="179" ht="15">
      <c r="B179" s="22"/>
    </row>
    <row r="180" ht="15">
      <c r="B180" s="22"/>
    </row>
    <row r="181" ht="15">
      <c r="B181" s="22"/>
    </row>
    <row r="182" spans="2:3" ht="15">
      <c r="B182" s="22"/>
      <c r="C182" s="1"/>
    </row>
  </sheetData>
  <sheetProtection/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3"/>
  <ignoredErrors>
    <ignoredError sqref="J19 I41:O41" formulaRange="1"/>
    <ignoredError sqref="B54 B67:B68 B80:B83 B52 B43 B65 B5 B21 B29 B38" numberStoredAsText="1"/>
    <ignoredError sqref="J35" formula="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77">
      <selection activeCell="P103" sqref="P103"/>
    </sheetView>
  </sheetViews>
  <sheetFormatPr defaultColWidth="9.140625" defaultRowHeight="12.75"/>
  <cols>
    <col min="1" max="1" width="4.28125" style="107" customWidth="1"/>
    <col min="2" max="2" width="10.00390625" style="107" bestFit="1" customWidth="1"/>
    <col min="3" max="4" width="9.140625" style="107" customWidth="1"/>
    <col min="5" max="5" width="7.8515625" style="107" customWidth="1"/>
    <col min="6" max="6" width="0.13671875" style="107" customWidth="1"/>
    <col min="7" max="7" width="5.28125" style="107" hidden="1" customWidth="1"/>
    <col min="8" max="9" width="9.28125" style="107" bestFit="1" customWidth="1"/>
    <col min="10" max="16384" width="9.140625" style="107" customWidth="1"/>
  </cols>
  <sheetData>
    <row r="1" spans="1:4" ht="15">
      <c r="A1" s="106"/>
      <c r="D1" s="106" t="s">
        <v>37</v>
      </c>
    </row>
    <row r="2" spans="1:4" ht="15">
      <c r="A2" s="106"/>
      <c r="D2" s="106"/>
    </row>
    <row r="3" ht="9" customHeight="1"/>
    <row r="4" spans="1:14" ht="29.25" customHeight="1">
      <c r="A4" s="108" t="s">
        <v>19</v>
      </c>
      <c r="B4" s="109"/>
      <c r="C4" s="109"/>
      <c r="D4" s="109"/>
      <c r="E4" s="109"/>
      <c r="F4" s="110"/>
      <c r="G4" s="110"/>
      <c r="H4" s="112">
        <v>2016</v>
      </c>
      <c r="I4" s="111">
        <v>2017</v>
      </c>
      <c r="J4" s="6">
        <v>2018</v>
      </c>
      <c r="K4" s="166" t="s">
        <v>204</v>
      </c>
      <c r="L4" s="6">
        <v>2019</v>
      </c>
      <c r="M4" s="13">
        <v>2020</v>
      </c>
      <c r="N4" s="6">
        <v>2021</v>
      </c>
    </row>
    <row r="5" spans="1:14" ht="15" customHeight="1">
      <c r="A5" s="114">
        <v>230</v>
      </c>
      <c r="B5" s="115" t="s">
        <v>45</v>
      </c>
      <c r="C5" s="110"/>
      <c r="D5" s="116"/>
      <c r="E5" s="117"/>
      <c r="F5" s="116"/>
      <c r="G5" s="117"/>
      <c r="H5" s="118">
        <v>3.48</v>
      </c>
      <c r="I5" s="119">
        <v>2.8</v>
      </c>
      <c r="J5" s="119"/>
      <c r="K5" s="119">
        <v>4.68</v>
      </c>
      <c r="L5" s="119"/>
      <c r="M5" s="223"/>
      <c r="N5" s="113"/>
    </row>
    <row r="6" spans="1:14" ht="15" customHeight="1">
      <c r="A6" s="114">
        <v>321</v>
      </c>
      <c r="B6" s="115" t="s">
        <v>107</v>
      </c>
      <c r="C6" s="110"/>
      <c r="D6" s="116"/>
      <c r="E6" s="117"/>
      <c r="F6" s="116"/>
      <c r="G6" s="117"/>
      <c r="H6" s="118"/>
      <c r="I6" s="119"/>
      <c r="J6" s="119"/>
      <c r="K6" s="119"/>
      <c r="L6" s="119"/>
      <c r="M6" s="223"/>
      <c r="N6" s="113"/>
    </row>
    <row r="7" spans="1:14" ht="15" customHeight="1">
      <c r="A7" s="113"/>
      <c r="B7" s="115" t="s">
        <v>108</v>
      </c>
      <c r="C7" s="110"/>
      <c r="D7" s="116"/>
      <c r="E7" s="117"/>
      <c r="F7" s="116"/>
      <c r="G7" s="117"/>
      <c r="H7" s="118"/>
      <c r="I7" s="119"/>
      <c r="J7" s="119"/>
      <c r="K7" s="119"/>
      <c r="L7" s="119"/>
      <c r="M7" s="223"/>
      <c r="N7" s="113"/>
    </row>
    <row r="8" spans="1:14" ht="15" customHeight="1">
      <c r="A8" s="113"/>
      <c r="B8" s="115" t="s">
        <v>109</v>
      </c>
      <c r="C8" s="110"/>
      <c r="D8" s="116"/>
      <c r="E8" s="117"/>
      <c r="F8" s="116"/>
      <c r="G8" s="117"/>
      <c r="H8" s="118">
        <v>45.9</v>
      </c>
      <c r="I8" s="119"/>
      <c r="J8" s="119"/>
      <c r="K8" s="119"/>
      <c r="L8" s="119"/>
      <c r="M8" s="223"/>
      <c r="N8" s="113"/>
    </row>
    <row r="9" spans="1:14" ht="15" customHeight="1">
      <c r="A9" s="113"/>
      <c r="B9" s="210" t="s">
        <v>207</v>
      </c>
      <c r="C9" s="110"/>
      <c r="D9" s="116"/>
      <c r="E9" s="117"/>
      <c r="F9" s="116"/>
      <c r="G9" s="117"/>
      <c r="H9" s="118"/>
      <c r="I9" s="119"/>
      <c r="J9" s="119"/>
      <c r="K9" s="119">
        <v>68.56</v>
      </c>
      <c r="L9" s="119">
        <v>68.56</v>
      </c>
      <c r="M9" s="223"/>
      <c r="N9" s="113"/>
    </row>
    <row r="10" spans="1:14" ht="15" customHeight="1">
      <c r="A10" s="113"/>
      <c r="B10" s="210" t="s">
        <v>208</v>
      </c>
      <c r="C10" s="110"/>
      <c r="D10" s="116"/>
      <c r="E10" s="117"/>
      <c r="F10" s="116"/>
      <c r="G10" s="117"/>
      <c r="H10" s="118"/>
      <c r="I10" s="119"/>
      <c r="J10" s="119"/>
      <c r="K10" s="119">
        <v>45</v>
      </c>
      <c r="L10" s="119"/>
      <c r="M10" s="223"/>
      <c r="N10" s="113"/>
    </row>
    <row r="11" spans="1:14" ht="15" customHeight="1">
      <c r="A11" s="113"/>
      <c r="B11" s="115" t="s">
        <v>133</v>
      </c>
      <c r="C11" s="110"/>
      <c r="D11" s="116"/>
      <c r="E11" s="117"/>
      <c r="F11" s="116"/>
      <c r="G11" s="117"/>
      <c r="H11" s="118">
        <v>157.71</v>
      </c>
      <c r="I11" s="119">
        <v>8.31</v>
      </c>
      <c r="J11" s="119"/>
      <c r="K11" s="119"/>
      <c r="L11" s="119"/>
      <c r="M11" s="223"/>
      <c r="N11" s="113"/>
    </row>
    <row r="12" spans="1:14" ht="15" customHeight="1" thickBot="1">
      <c r="A12" s="147"/>
      <c r="B12" s="127" t="s">
        <v>110</v>
      </c>
      <c r="C12" s="116"/>
      <c r="D12" s="116"/>
      <c r="E12" s="117"/>
      <c r="F12" s="116"/>
      <c r="G12" s="117"/>
      <c r="H12" s="118">
        <v>26.4</v>
      </c>
      <c r="I12" s="148"/>
      <c r="J12" s="148"/>
      <c r="K12" s="148"/>
      <c r="L12" s="148"/>
      <c r="M12" s="224"/>
      <c r="N12" s="113"/>
    </row>
    <row r="13" spans="1:14" ht="15" customHeight="1" thickBot="1">
      <c r="A13" s="149"/>
      <c r="B13" s="150" t="s">
        <v>20</v>
      </c>
      <c r="C13" s="151"/>
      <c r="D13" s="151"/>
      <c r="E13" s="152"/>
      <c r="F13" s="151"/>
      <c r="G13" s="152"/>
      <c r="H13" s="153">
        <f aca="true" t="shared" si="0" ref="H13:N13">SUM(H5:H12)</f>
        <v>233.49</v>
      </c>
      <c r="I13" s="153">
        <f t="shared" si="0"/>
        <v>11.11</v>
      </c>
      <c r="J13" s="153">
        <f t="shared" si="0"/>
        <v>0</v>
      </c>
      <c r="K13" s="153">
        <f>SUM(K5:K12)</f>
        <v>118.24000000000001</v>
      </c>
      <c r="L13" s="153">
        <f t="shared" si="0"/>
        <v>68.56</v>
      </c>
      <c r="M13" s="140">
        <f t="shared" si="0"/>
        <v>0</v>
      </c>
      <c r="N13" s="140">
        <f t="shared" si="0"/>
        <v>0</v>
      </c>
    </row>
    <row r="14" spans="1:9" ht="15" customHeight="1">
      <c r="A14" s="122"/>
      <c r="B14" s="123"/>
      <c r="C14" s="122"/>
      <c r="D14" s="122"/>
      <c r="E14" s="122"/>
      <c r="F14" s="122"/>
      <c r="G14" s="122"/>
      <c r="H14" s="122"/>
      <c r="I14" s="124"/>
    </row>
    <row r="15" spans="1:9" ht="15" customHeight="1">
      <c r="A15" s="108" t="s">
        <v>21</v>
      </c>
      <c r="B15" s="109"/>
      <c r="C15" s="109"/>
      <c r="D15" s="109"/>
      <c r="E15" s="125"/>
      <c r="I15" s="126"/>
    </row>
    <row r="16" spans="1:14" ht="15" customHeight="1">
      <c r="A16" s="111"/>
      <c r="B16" s="115" t="s">
        <v>115</v>
      </c>
      <c r="C16" s="110"/>
      <c r="D16" s="110"/>
      <c r="E16" s="121"/>
      <c r="F16" s="121"/>
      <c r="G16" s="113"/>
      <c r="H16" s="119">
        <v>8.64</v>
      </c>
      <c r="I16" s="119"/>
      <c r="J16" s="119"/>
      <c r="K16" s="119"/>
      <c r="L16" s="119"/>
      <c r="M16" s="223"/>
      <c r="N16" s="113"/>
    </row>
    <row r="17" spans="1:14" ht="15" customHeight="1">
      <c r="A17" s="111"/>
      <c r="B17" s="127" t="s">
        <v>116</v>
      </c>
      <c r="C17" s="116"/>
      <c r="D17" s="116"/>
      <c r="E17" s="116"/>
      <c r="F17" s="121"/>
      <c r="G17" s="113"/>
      <c r="H17" s="119">
        <v>2.62</v>
      </c>
      <c r="I17" s="119"/>
      <c r="J17" s="119"/>
      <c r="K17" s="119"/>
      <c r="L17" s="119"/>
      <c r="M17" s="223"/>
      <c r="N17" s="113"/>
    </row>
    <row r="18" spans="1:14" ht="15" customHeight="1">
      <c r="A18" s="111"/>
      <c r="B18" s="127" t="s">
        <v>117</v>
      </c>
      <c r="C18" s="116"/>
      <c r="D18" s="116"/>
      <c r="E18" s="116"/>
      <c r="F18" s="121"/>
      <c r="G18" s="113"/>
      <c r="H18" s="119">
        <v>12.08</v>
      </c>
      <c r="I18" s="119"/>
      <c r="J18" s="119"/>
      <c r="K18" s="119"/>
      <c r="L18" s="119"/>
      <c r="M18" s="223"/>
      <c r="N18" s="113"/>
    </row>
    <row r="19" spans="1:14" ht="15" customHeight="1">
      <c r="A19" s="111"/>
      <c r="B19" s="127" t="s">
        <v>118</v>
      </c>
      <c r="C19" s="116"/>
      <c r="D19" s="116"/>
      <c r="E19" s="116"/>
      <c r="F19" s="110"/>
      <c r="G19" s="110"/>
      <c r="H19" s="119"/>
      <c r="I19" s="119"/>
      <c r="J19" s="119"/>
      <c r="K19" s="119"/>
      <c r="L19" s="119"/>
      <c r="M19" s="223"/>
      <c r="N19" s="113"/>
    </row>
    <row r="20" spans="1:14" ht="15" customHeight="1">
      <c r="A20" s="111"/>
      <c r="B20" s="127" t="s">
        <v>119</v>
      </c>
      <c r="C20" s="116"/>
      <c r="D20" s="116"/>
      <c r="E20" s="116"/>
      <c r="F20" s="110"/>
      <c r="G20" s="110"/>
      <c r="H20" s="119">
        <v>174.75</v>
      </c>
      <c r="I20" s="119"/>
      <c r="J20" s="119"/>
      <c r="K20" s="119"/>
      <c r="L20" s="119"/>
      <c r="M20" s="223"/>
      <c r="N20" s="113"/>
    </row>
    <row r="21" spans="1:14" ht="15" customHeight="1">
      <c r="A21" s="111"/>
      <c r="B21" s="127" t="s">
        <v>122</v>
      </c>
      <c r="C21" s="116"/>
      <c r="D21" s="116"/>
      <c r="E21" s="116"/>
      <c r="F21" s="110"/>
      <c r="G21" s="110"/>
      <c r="H21" s="119"/>
      <c r="I21" s="119"/>
      <c r="J21" s="119"/>
      <c r="K21" s="119"/>
      <c r="L21" s="119"/>
      <c r="M21" s="223"/>
      <c r="N21" s="113"/>
    </row>
    <row r="22" spans="1:14" ht="15" customHeight="1">
      <c r="A22" s="111"/>
      <c r="B22" s="127" t="s">
        <v>120</v>
      </c>
      <c r="C22" s="116"/>
      <c r="D22" s="116"/>
      <c r="E22" s="116"/>
      <c r="F22" s="110"/>
      <c r="G22" s="110"/>
      <c r="H22" s="119">
        <v>11.99</v>
      </c>
      <c r="I22" s="119"/>
      <c r="J22" s="119"/>
      <c r="K22" s="119"/>
      <c r="L22" s="119"/>
      <c r="M22" s="223"/>
      <c r="N22" s="113"/>
    </row>
    <row r="23" spans="1:14" ht="15" customHeight="1">
      <c r="A23" s="111"/>
      <c r="B23" s="127" t="s">
        <v>124</v>
      </c>
      <c r="C23" s="116"/>
      <c r="D23" s="116"/>
      <c r="E23" s="116"/>
      <c r="F23" s="110"/>
      <c r="G23" s="110"/>
      <c r="H23" s="119">
        <v>64.84</v>
      </c>
      <c r="I23" s="119"/>
      <c r="J23" s="119"/>
      <c r="K23" s="119"/>
      <c r="L23" s="119"/>
      <c r="M23" s="223"/>
      <c r="N23" s="113"/>
    </row>
    <row r="24" spans="1:14" ht="15" customHeight="1">
      <c r="A24" s="111"/>
      <c r="B24" s="127" t="s">
        <v>125</v>
      </c>
      <c r="C24" s="116"/>
      <c r="D24" s="116"/>
      <c r="E24" s="116"/>
      <c r="F24" s="110"/>
      <c r="G24" s="110"/>
      <c r="H24" s="119"/>
      <c r="I24" s="119"/>
      <c r="J24" s="119"/>
      <c r="K24" s="119"/>
      <c r="L24" s="119"/>
      <c r="M24" s="223"/>
      <c r="N24" s="113"/>
    </row>
    <row r="25" spans="1:14" ht="15" customHeight="1">
      <c r="A25" s="111"/>
      <c r="B25" s="127" t="s">
        <v>126</v>
      </c>
      <c r="C25" s="116"/>
      <c r="D25" s="116"/>
      <c r="E25" s="116"/>
      <c r="F25" s="110"/>
      <c r="G25" s="110"/>
      <c r="H25" s="119">
        <v>62</v>
      </c>
      <c r="I25" s="119"/>
      <c r="J25" s="119"/>
      <c r="K25" s="119"/>
      <c r="L25" s="119"/>
      <c r="M25" s="223"/>
      <c r="N25" s="113"/>
    </row>
    <row r="26" spans="1:14" ht="15" customHeight="1">
      <c r="A26" s="111"/>
      <c r="B26" s="127" t="s">
        <v>123</v>
      </c>
      <c r="C26" s="116"/>
      <c r="D26" s="116"/>
      <c r="E26" s="116"/>
      <c r="F26" s="110"/>
      <c r="G26" s="110"/>
      <c r="H26" s="119">
        <v>136.39</v>
      </c>
      <c r="I26" s="119"/>
      <c r="J26" s="119"/>
      <c r="K26" s="119"/>
      <c r="L26" s="119"/>
      <c r="M26" s="223"/>
      <c r="N26" s="113"/>
    </row>
    <row r="27" spans="1:14" ht="15" customHeight="1">
      <c r="A27" s="111"/>
      <c r="B27" s="127" t="s">
        <v>121</v>
      </c>
      <c r="C27" s="116"/>
      <c r="D27" s="116"/>
      <c r="E27" s="116"/>
      <c r="F27" s="110"/>
      <c r="G27" s="110"/>
      <c r="H27" s="119">
        <v>1.72</v>
      </c>
      <c r="I27" s="119"/>
      <c r="J27" s="119"/>
      <c r="K27" s="119"/>
      <c r="L27" s="119"/>
      <c r="M27" s="223"/>
      <c r="N27" s="113"/>
    </row>
    <row r="28" spans="1:14" ht="15" customHeight="1">
      <c r="A28" s="111"/>
      <c r="B28" s="143" t="s">
        <v>209</v>
      </c>
      <c r="C28" s="116"/>
      <c r="D28" s="116"/>
      <c r="E28" s="116"/>
      <c r="F28" s="110"/>
      <c r="G28" s="110"/>
      <c r="H28" s="119"/>
      <c r="I28" s="119"/>
      <c r="J28" s="119"/>
      <c r="K28" s="119">
        <v>3.1</v>
      </c>
      <c r="L28" s="119"/>
      <c r="M28" s="223"/>
      <c r="N28" s="113"/>
    </row>
    <row r="29" spans="1:14" ht="15" customHeight="1">
      <c r="A29" s="111"/>
      <c r="B29" s="143" t="s">
        <v>202</v>
      </c>
      <c r="C29" s="116"/>
      <c r="D29" s="116"/>
      <c r="E29" s="116"/>
      <c r="F29" s="110"/>
      <c r="G29" s="110"/>
      <c r="H29" s="119"/>
      <c r="I29" s="119"/>
      <c r="J29" s="119"/>
      <c r="K29" s="119">
        <v>9.93</v>
      </c>
      <c r="L29" s="119"/>
      <c r="M29" s="223"/>
      <c r="N29" s="113"/>
    </row>
    <row r="30" spans="1:14" ht="15" customHeight="1">
      <c r="A30" s="111"/>
      <c r="B30" s="143" t="s">
        <v>203</v>
      </c>
      <c r="C30" s="116"/>
      <c r="D30" s="116"/>
      <c r="E30" s="116"/>
      <c r="F30" s="110"/>
      <c r="G30" s="110"/>
      <c r="H30" s="119"/>
      <c r="I30" s="119"/>
      <c r="J30" s="119"/>
      <c r="K30" s="119">
        <v>3.93</v>
      </c>
      <c r="L30" s="119"/>
      <c r="M30" s="223"/>
      <c r="N30" s="113"/>
    </row>
    <row r="31" spans="1:14" ht="15" customHeight="1">
      <c r="A31" s="111"/>
      <c r="B31" s="143" t="s">
        <v>201</v>
      </c>
      <c r="C31" s="116"/>
      <c r="D31" s="116"/>
      <c r="E31" s="116"/>
      <c r="F31" s="110"/>
      <c r="G31" s="110"/>
      <c r="H31" s="119"/>
      <c r="I31" s="119"/>
      <c r="J31" s="119"/>
      <c r="K31" s="119">
        <v>1.7</v>
      </c>
      <c r="L31" s="119"/>
      <c r="M31" s="223"/>
      <c r="N31" s="113"/>
    </row>
    <row r="32" spans="1:14" ht="15" customHeight="1">
      <c r="A32" s="111"/>
      <c r="B32" s="143" t="s">
        <v>200</v>
      </c>
      <c r="C32" s="116"/>
      <c r="D32" s="116"/>
      <c r="E32" s="116"/>
      <c r="F32" s="110"/>
      <c r="G32" s="110"/>
      <c r="H32" s="119"/>
      <c r="I32" s="119"/>
      <c r="J32" s="119"/>
      <c r="K32" s="119">
        <v>3.46</v>
      </c>
      <c r="L32" s="119"/>
      <c r="M32" s="223"/>
      <c r="N32" s="113"/>
    </row>
    <row r="33" spans="1:14" ht="15" customHeight="1">
      <c r="A33" s="111"/>
      <c r="B33" s="143" t="s">
        <v>198</v>
      </c>
      <c r="C33" s="116"/>
      <c r="D33" s="116"/>
      <c r="E33" s="116"/>
      <c r="F33" s="110"/>
      <c r="G33" s="110"/>
      <c r="H33" s="119"/>
      <c r="I33" s="119"/>
      <c r="J33" s="119"/>
      <c r="K33" s="119">
        <v>8.37</v>
      </c>
      <c r="L33" s="119"/>
      <c r="M33" s="223"/>
      <c r="N33" s="113"/>
    </row>
    <row r="34" spans="1:14" ht="15" customHeight="1">
      <c r="A34" s="111"/>
      <c r="B34" s="143" t="s">
        <v>199</v>
      </c>
      <c r="C34" s="116"/>
      <c r="D34" s="116"/>
      <c r="E34" s="116"/>
      <c r="F34" s="110"/>
      <c r="G34" s="110"/>
      <c r="H34" s="119"/>
      <c r="I34" s="119"/>
      <c r="J34" s="119"/>
      <c r="K34" s="119">
        <v>29.42</v>
      </c>
      <c r="L34" s="119"/>
      <c r="M34" s="223"/>
      <c r="N34" s="113"/>
    </row>
    <row r="35" spans="1:14" ht="15" customHeight="1">
      <c r="A35" s="111"/>
      <c r="B35" s="143" t="s">
        <v>197</v>
      </c>
      <c r="C35" s="116"/>
      <c r="D35" s="116"/>
      <c r="E35" s="116"/>
      <c r="F35" s="110"/>
      <c r="G35" s="110"/>
      <c r="H35" s="119"/>
      <c r="I35" s="119"/>
      <c r="J35" s="119"/>
      <c r="K35" s="119">
        <v>2</v>
      </c>
      <c r="L35" s="119"/>
      <c r="M35" s="223"/>
      <c r="N35" s="113"/>
    </row>
    <row r="36" spans="1:14" ht="15" customHeight="1">
      <c r="A36" s="111"/>
      <c r="B36" s="143" t="s">
        <v>156</v>
      </c>
      <c r="C36" s="116"/>
      <c r="D36" s="116"/>
      <c r="E36" s="116"/>
      <c r="F36" s="110"/>
      <c r="G36" s="110"/>
      <c r="H36" s="119"/>
      <c r="I36" s="119"/>
      <c r="J36" s="119">
        <v>50</v>
      </c>
      <c r="K36" s="119">
        <v>50.17</v>
      </c>
      <c r="L36" s="119"/>
      <c r="M36" s="223"/>
      <c r="N36" s="113"/>
    </row>
    <row r="37" spans="1:14" ht="15" customHeight="1">
      <c r="A37" s="111"/>
      <c r="B37" s="143" t="s">
        <v>157</v>
      </c>
      <c r="C37" s="116"/>
      <c r="D37" s="116"/>
      <c r="E37" s="116"/>
      <c r="F37" s="110"/>
      <c r="G37" s="110"/>
      <c r="H37" s="119"/>
      <c r="I37" s="119"/>
      <c r="J37" s="119">
        <v>250</v>
      </c>
      <c r="K37" s="119">
        <v>192.1</v>
      </c>
      <c r="L37" s="119"/>
      <c r="M37" s="223"/>
      <c r="N37" s="113"/>
    </row>
    <row r="38" spans="1:14" ht="15" customHeight="1">
      <c r="A38" s="111"/>
      <c r="B38" s="143" t="s">
        <v>210</v>
      </c>
      <c r="C38" s="116"/>
      <c r="D38" s="116"/>
      <c r="E38" s="116"/>
      <c r="F38" s="110"/>
      <c r="G38" s="110"/>
      <c r="H38" s="119"/>
      <c r="I38" s="119"/>
      <c r="J38" s="119"/>
      <c r="K38" s="119">
        <v>22.5</v>
      </c>
      <c r="L38" s="119"/>
      <c r="M38" s="223"/>
      <c r="N38" s="113"/>
    </row>
    <row r="39" spans="1:14" ht="15" customHeight="1">
      <c r="A39" s="111"/>
      <c r="B39" s="143" t="s">
        <v>211</v>
      </c>
      <c r="C39" s="116"/>
      <c r="D39" s="116"/>
      <c r="E39" s="116"/>
      <c r="F39" s="110"/>
      <c r="G39" s="110"/>
      <c r="H39" s="119"/>
      <c r="I39" s="119"/>
      <c r="J39" s="119"/>
      <c r="K39" s="119">
        <v>91.97</v>
      </c>
      <c r="L39" s="119">
        <v>91.97</v>
      </c>
      <c r="M39" s="223"/>
      <c r="N39" s="113"/>
    </row>
    <row r="40" spans="1:14" ht="15" customHeight="1">
      <c r="A40" s="111"/>
      <c r="B40" s="143" t="s">
        <v>212</v>
      </c>
      <c r="C40" s="116"/>
      <c r="D40" s="116"/>
      <c r="E40" s="116"/>
      <c r="F40" s="110"/>
      <c r="G40" s="110"/>
      <c r="H40" s="119"/>
      <c r="I40" s="119"/>
      <c r="J40" s="119"/>
      <c r="K40" s="119">
        <v>47.5</v>
      </c>
      <c r="L40" s="119"/>
      <c r="M40" s="223"/>
      <c r="N40" s="113"/>
    </row>
    <row r="41" spans="1:14" ht="15" customHeight="1">
      <c r="A41" s="111"/>
      <c r="B41" s="127" t="s">
        <v>145</v>
      </c>
      <c r="C41" s="116"/>
      <c r="D41" s="116"/>
      <c r="E41" s="116"/>
      <c r="F41" s="110"/>
      <c r="G41" s="110"/>
      <c r="H41" s="119"/>
      <c r="I41" s="119">
        <v>67.19</v>
      </c>
      <c r="J41" s="119"/>
      <c r="K41" s="119"/>
      <c r="L41" s="119"/>
      <c r="M41" s="223"/>
      <c r="N41" s="113"/>
    </row>
    <row r="42" spans="1:14" ht="15" customHeight="1">
      <c r="A42" s="111"/>
      <c r="B42" s="127" t="s">
        <v>141</v>
      </c>
      <c r="C42" s="116"/>
      <c r="D42" s="116"/>
      <c r="E42" s="116"/>
      <c r="F42" s="110"/>
      <c r="G42" s="110"/>
      <c r="H42" s="119"/>
      <c r="I42" s="119">
        <v>4.6</v>
      </c>
      <c r="J42" s="119"/>
      <c r="K42" s="119"/>
      <c r="L42" s="119"/>
      <c r="M42" s="223"/>
      <c r="N42" s="113"/>
    </row>
    <row r="43" spans="1:14" ht="15" customHeight="1">
      <c r="A43" s="111"/>
      <c r="B43" s="127" t="s">
        <v>140</v>
      </c>
      <c r="C43" s="116"/>
      <c r="D43" s="116"/>
      <c r="E43" s="116"/>
      <c r="F43" s="110"/>
      <c r="G43" s="110"/>
      <c r="H43" s="119"/>
      <c r="I43" s="119">
        <v>2</v>
      </c>
      <c r="J43" s="119"/>
      <c r="K43" s="119"/>
      <c r="L43" s="119"/>
      <c r="M43" s="223"/>
      <c r="N43" s="113"/>
    </row>
    <row r="44" spans="1:14" ht="15" customHeight="1">
      <c r="A44" s="113"/>
      <c r="B44" s="115" t="s">
        <v>92</v>
      </c>
      <c r="C44" s="110"/>
      <c r="D44" s="110"/>
      <c r="E44" s="121"/>
      <c r="F44" s="110"/>
      <c r="G44" s="110"/>
      <c r="H44" s="119"/>
      <c r="I44" s="119">
        <v>14</v>
      </c>
      <c r="J44" s="119"/>
      <c r="K44" s="119"/>
      <c r="L44" s="119"/>
      <c r="M44" s="223"/>
      <c r="N44" s="113"/>
    </row>
    <row r="45" spans="1:14" ht="15" customHeight="1">
      <c r="A45" s="113"/>
      <c r="B45" s="115" t="s">
        <v>95</v>
      </c>
      <c r="C45" s="110"/>
      <c r="D45" s="110"/>
      <c r="E45" s="121"/>
      <c r="F45" s="110"/>
      <c r="G45" s="110"/>
      <c r="H45" s="119"/>
      <c r="I45" s="119">
        <v>13.38</v>
      </c>
      <c r="J45" s="119"/>
      <c r="K45" s="119">
        <v>7.52</v>
      </c>
      <c r="L45" s="119">
        <v>20.91</v>
      </c>
      <c r="M45" s="223"/>
      <c r="N45" s="113"/>
    </row>
    <row r="46" spans="1:14" ht="15" customHeight="1">
      <c r="A46" s="113"/>
      <c r="B46" s="210" t="s">
        <v>213</v>
      </c>
      <c r="C46" s="110"/>
      <c r="D46" s="110"/>
      <c r="E46" s="121"/>
      <c r="F46" s="110"/>
      <c r="G46" s="110"/>
      <c r="H46" s="119"/>
      <c r="I46" s="119"/>
      <c r="J46" s="119"/>
      <c r="K46" s="119"/>
      <c r="L46" s="119">
        <v>10</v>
      </c>
      <c r="M46" s="223"/>
      <c r="N46" s="113"/>
    </row>
    <row r="47" spans="1:14" ht="15" customHeight="1">
      <c r="A47" s="113"/>
      <c r="B47" s="210" t="s">
        <v>214</v>
      </c>
      <c r="C47" s="110"/>
      <c r="D47" s="110"/>
      <c r="E47" s="121"/>
      <c r="F47" s="110"/>
      <c r="G47" s="110"/>
      <c r="H47" s="119"/>
      <c r="I47" s="119"/>
      <c r="J47" s="119"/>
      <c r="K47" s="119"/>
      <c r="L47" s="119">
        <v>20</v>
      </c>
      <c r="M47" s="223"/>
      <c r="N47" s="113"/>
    </row>
    <row r="48" spans="1:14" ht="15" customHeight="1">
      <c r="A48" s="113"/>
      <c r="B48" s="210" t="s">
        <v>218</v>
      </c>
      <c r="C48" s="110"/>
      <c r="D48" s="110"/>
      <c r="E48" s="121"/>
      <c r="F48" s="110"/>
      <c r="G48" s="110"/>
      <c r="H48" s="119"/>
      <c r="I48" s="119"/>
      <c r="J48" s="119"/>
      <c r="K48" s="119"/>
      <c r="L48" s="119">
        <v>32</v>
      </c>
      <c r="M48" s="223"/>
      <c r="N48" s="113"/>
    </row>
    <row r="49" spans="1:14" ht="15" customHeight="1">
      <c r="A49" s="113"/>
      <c r="B49" s="210" t="s">
        <v>215</v>
      </c>
      <c r="C49" s="110"/>
      <c r="D49" s="110"/>
      <c r="E49" s="121"/>
      <c r="F49" s="110"/>
      <c r="G49" s="110"/>
      <c r="H49" s="119"/>
      <c r="I49" s="119"/>
      <c r="J49" s="119"/>
      <c r="K49" s="119"/>
      <c r="L49" s="119">
        <v>5</v>
      </c>
      <c r="M49" s="223"/>
      <c r="N49" s="113"/>
    </row>
    <row r="50" spans="1:14" ht="15" customHeight="1">
      <c r="A50" s="113"/>
      <c r="B50" s="210" t="s">
        <v>216</v>
      </c>
      <c r="C50" s="110"/>
      <c r="D50" s="110"/>
      <c r="E50" s="121"/>
      <c r="F50" s="110"/>
      <c r="G50" s="110"/>
      <c r="H50" s="119"/>
      <c r="I50" s="119"/>
      <c r="J50" s="119"/>
      <c r="K50" s="119"/>
      <c r="L50" s="119">
        <v>10</v>
      </c>
      <c r="M50" s="223"/>
      <c r="N50" s="113"/>
    </row>
    <row r="51" spans="1:14" ht="15" customHeight="1">
      <c r="A51" s="113"/>
      <c r="B51" s="210" t="s">
        <v>217</v>
      </c>
      <c r="C51" s="110"/>
      <c r="D51" s="110"/>
      <c r="E51" s="121"/>
      <c r="F51" s="110"/>
      <c r="G51" s="110"/>
      <c r="H51" s="119"/>
      <c r="I51" s="119"/>
      <c r="J51" s="119"/>
      <c r="K51" s="119"/>
      <c r="L51" s="119">
        <v>140</v>
      </c>
      <c r="M51" s="223"/>
      <c r="N51" s="113"/>
    </row>
    <row r="52" spans="1:14" ht="15" customHeight="1">
      <c r="A52" s="113"/>
      <c r="B52" s="128" t="s">
        <v>131</v>
      </c>
      <c r="C52" s="129"/>
      <c r="D52" s="129"/>
      <c r="E52" s="130"/>
      <c r="F52" s="129"/>
      <c r="G52" s="129"/>
      <c r="H52" s="119"/>
      <c r="I52" s="119">
        <v>18.34</v>
      </c>
      <c r="J52" s="119"/>
      <c r="K52" s="119"/>
      <c r="L52" s="119"/>
      <c r="M52" s="223"/>
      <c r="N52" s="113"/>
    </row>
    <row r="53" spans="1:14" ht="15" customHeight="1">
      <c r="A53" s="113"/>
      <c r="B53" s="128" t="s">
        <v>134</v>
      </c>
      <c r="C53" s="129"/>
      <c r="D53" s="129"/>
      <c r="E53" s="130"/>
      <c r="F53" s="129"/>
      <c r="G53" s="129"/>
      <c r="H53" s="119"/>
      <c r="I53" s="119">
        <v>19.4</v>
      </c>
      <c r="J53" s="119"/>
      <c r="K53" s="119"/>
      <c r="L53" s="119"/>
      <c r="M53" s="223"/>
      <c r="N53" s="113"/>
    </row>
    <row r="54" spans="1:14" ht="15" customHeight="1" thickBot="1">
      <c r="A54" s="147"/>
      <c r="B54" s="154"/>
      <c r="C54" s="116"/>
      <c r="D54" s="116"/>
      <c r="E54" s="117"/>
      <c r="F54" s="116"/>
      <c r="G54" s="116"/>
      <c r="H54" s="148"/>
      <c r="I54" s="148"/>
      <c r="J54" s="155"/>
      <c r="K54" s="155"/>
      <c r="L54" s="155"/>
      <c r="M54" s="225"/>
      <c r="N54" s="113"/>
    </row>
    <row r="55" spans="1:14" ht="15" customHeight="1" thickBot="1">
      <c r="A55" s="149"/>
      <c r="B55" s="150" t="s">
        <v>20</v>
      </c>
      <c r="C55" s="151"/>
      <c r="D55" s="151"/>
      <c r="E55" s="152"/>
      <c r="F55" s="151"/>
      <c r="G55" s="151"/>
      <c r="H55" s="140">
        <f>SUM(H16:H54)</f>
        <v>475.03000000000003</v>
      </c>
      <c r="I55" s="140">
        <f aca="true" t="shared" si="1" ref="I55:N55">SUM(I16:I53)</f>
        <v>138.91</v>
      </c>
      <c r="J55" s="140">
        <f t="shared" si="1"/>
        <v>300</v>
      </c>
      <c r="K55" s="140">
        <f t="shared" si="1"/>
        <v>473.66999999999996</v>
      </c>
      <c r="L55" s="140">
        <f t="shared" si="1"/>
        <v>329.88</v>
      </c>
      <c r="M55" s="226">
        <f t="shared" si="1"/>
        <v>0</v>
      </c>
      <c r="N55" s="226">
        <f t="shared" si="1"/>
        <v>0</v>
      </c>
    </row>
    <row r="56" spans="1:9" ht="15" customHeight="1">
      <c r="A56" s="122"/>
      <c r="B56" s="123"/>
      <c r="C56" s="122"/>
      <c r="D56" s="122"/>
      <c r="E56" s="122"/>
      <c r="F56" s="122"/>
      <c r="G56" s="122"/>
      <c r="H56" s="122"/>
      <c r="I56" s="131"/>
    </row>
    <row r="57" spans="1:9" ht="15" customHeight="1">
      <c r="A57" s="108" t="s">
        <v>33</v>
      </c>
      <c r="B57" s="109"/>
      <c r="C57" s="109"/>
      <c r="D57" s="109"/>
      <c r="E57" s="125"/>
      <c r="F57" s="122"/>
      <c r="G57" s="122"/>
      <c r="H57" s="122"/>
      <c r="I57" s="131"/>
    </row>
    <row r="58" spans="1:14" ht="15" customHeight="1">
      <c r="A58" s="115"/>
      <c r="B58" s="115" t="s">
        <v>111</v>
      </c>
      <c r="C58" s="110"/>
      <c r="D58" s="110"/>
      <c r="E58" s="121"/>
      <c r="F58" s="110"/>
      <c r="G58" s="121"/>
      <c r="H58" s="132">
        <v>13.02</v>
      </c>
      <c r="I58" s="132">
        <v>0</v>
      </c>
      <c r="J58" s="119"/>
      <c r="K58" s="119">
        <v>0.26</v>
      </c>
      <c r="L58" s="119"/>
      <c r="M58" s="223"/>
      <c r="N58" s="113"/>
    </row>
    <row r="59" spans="1:14" ht="15" customHeight="1">
      <c r="A59" s="115"/>
      <c r="B59" s="210" t="s">
        <v>194</v>
      </c>
      <c r="C59" s="110"/>
      <c r="D59" s="110"/>
      <c r="E59" s="121"/>
      <c r="F59" s="110"/>
      <c r="G59" s="121"/>
      <c r="H59" s="132"/>
      <c r="I59" s="132">
        <v>26.4</v>
      </c>
      <c r="J59" s="119"/>
      <c r="K59" s="119"/>
      <c r="L59" s="119"/>
      <c r="M59" s="223"/>
      <c r="N59" s="113"/>
    </row>
    <row r="60" spans="1:14" ht="15" customHeight="1">
      <c r="A60" s="210"/>
      <c r="B60" s="210" t="s">
        <v>195</v>
      </c>
      <c r="C60" s="110"/>
      <c r="D60" s="110"/>
      <c r="E60" s="121"/>
      <c r="F60" s="110"/>
      <c r="G60" s="121"/>
      <c r="H60" s="132"/>
      <c r="I60" s="132">
        <v>14.03</v>
      </c>
      <c r="J60" s="119"/>
      <c r="K60" s="119"/>
      <c r="L60" s="119"/>
      <c r="M60" s="223"/>
      <c r="N60" s="113"/>
    </row>
    <row r="61" spans="1:14" ht="15" customHeight="1">
      <c r="A61" s="128">
        <v>411</v>
      </c>
      <c r="B61" s="115" t="s">
        <v>112</v>
      </c>
      <c r="C61" s="110"/>
      <c r="D61" s="110"/>
      <c r="E61" s="121"/>
      <c r="F61" s="110"/>
      <c r="G61" s="121"/>
      <c r="H61" s="132">
        <v>5.04</v>
      </c>
      <c r="I61" s="132"/>
      <c r="J61" s="119"/>
      <c r="K61" s="119"/>
      <c r="L61" s="119"/>
      <c r="M61" s="223"/>
      <c r="N61" s="113"/>
    </row>
    <row r="62" spans="1:14" ht="15" customHeight="1">
      <c r="A62" s="128">
        <v>411</v>
      </c>
      <c r="B62" s="115" t="s">
        <v>113</v>
      </c>
      <c r="C62" s="110"/>
      <c r="D62" s="110"/>
      <c r="E62" s="121"/>
      <c r="F62" s="110"/>
      <c r="G62" s="121"/>
      <c r="H62" s="132">
        <v>0</v>
      </c>
      <c r="I62" s="132"/>
      <c r="J62" s="119"/>
      <c r="K62" s="119"/>
      <c r="L62" s="119"/>
      <c r="M62" s="223"/>
      <c r="N62" s="113"/>
    </row>
    <row r="63" spans="1:14" ht="15" customHeight="1">
      <c r="A63" s="128">
        <v>513</v>
      </c>
      <c r="B63" s="115" t="s">
        <v>114</v>
      </c>
      <c r="C63" s="110"/>
      <c r="D63" s="110"/>
      <c r="E63" s="121"/>
      <c r="F63" s="110"/>
      <c r="G63" s="121"/>
      <c r="H63" s="132">
        <v>132.02</v>
      </c>
      <c r="I63" s="132"/>
      <c r="J63" s="119"/>
      <c r="K63" s="119"/>
      <c r="L63" s="119"/>
      <c r="M63" s="223"/>
      <c r="N63" s="113"/>
    </row>
    <row r="64" spans="1:14" ht="15" customHeight="1">
      <c r="A64" s="128"/>
      <c r="B64" s="115" t="s">
        <v>138</v>
      </c>
      <c r="C64" s="110"/>
      <c r="D64" s="110"/>
      <c r="E64" s="121"/>
      <c r="F64" s="110"/>
      <c r="G64" s="121"/>
      <c r="H64" s="132"/>
      <c r="I64" s="132"/>
      <c r="J64" s="119"/>
      <c r="K64" s="119"/>
      <c r="L64" s="119"/>
      <c r="M64" s="223"/>
      <c r="N64" s="113"/>
    </row>
    <row r="65" spans="1:14" ht="15" customHeight="1" thickBot="1">
      <c r="A65" s="156">
        <v>454</v>
      </c>
      <c r="B65" s="127" t="s">
        <v>130</v>
      </c>
      <c r="C65" s="116"/>
      <c r="D65" s="116"/>
      <c r="E65" s="117"/>
      <c r="F65" s="116"/>
      <c r="G65" s="117"/>
      <c r="H65" s="118"/>
      <c r="I65" s="118"/>
      <c r="J65" s="148"/>
      <c r="K65" s="148"/>
      <c r="L65" s="148"/>
      <c r="M65" s="224"/>
      <c r="N65" s="113"/>
    </row>
    <row r="66" spans="1:14" ht="15" customHeight="1" thickBot="1">
      <c r="A66" s="149"/>
      <c r="B66" s="150" t="s">
        <v>20</v>
      </c>
      <c r="C66" s="157"/>
      <c r="D66" s="157"/>
      <c r="E66" s="158"/>
      <c r="F66" s="157"/>
      <c r="G66" s="158"/>
      <c r="H66" s="153">
        <f>SUM(H58:H65)</f>
        <v>150.08</v>
      </c>
      <c r="I66" s="140">
        <f>SUM(I58:I65)</f>
        <v>40.43</v>
      </c>
      <c r="J66" s="140">
        <f>SUM(J58:J64)</f>
        <v>0</v>
      </c>
      <c r="K66" s="140">
        <f>SUM(K58:K64)</f>
        <v>0.26</v>
      </c>
      <c r="L66" s="140">
        <f>SUM(L58:L64)</f>
        <v>0</v>
      </c>
      <c r="M66" s="140">
        <f>SUM(M58:M64)</f>
        <v>0</v>
      </c>
      <c r="N66" s="140">
        <f>SUM(N58:N64)</f>
        <v>0</v>
      </c>
    </row>
    <row r="67" spans="1:9" ht="15" customHeight="1">
      <c r="A67" s="122"/>
      <c r="B67" s="123"/>
      <c r="C67" s="123"/>
      <c r="D67" s="123"/>
      <c r="E67" s="123"/>
      <c r="F67" s="123"/>
      <c r="G67" s="123"/>
      <c r="H67" s="131"/>
      <c r="I67" s="124"/>
    </row>
    <row r="68" spans="1:9" ht="15" customHeight="1" hidden="1">
      <c r="A68" s="122"/>
      <c r="B68" s="123"/>
      <c r="C68" s="122"/>
      <c r="D68" s="122"/>
      <c r="E68" s="122"/>
      <c r="F68" s="122"/>
      <c r="G68" s="122"/>
      <c r="H68" s="122"/>
      <c r="I68" s="131"/>
    </row>
    <row r="69" spans="1:9" ht="15" customHeight="1">
      <c r="A69" s="120" t="s">
        <v>26</v>
      </c>
      <c r="B69" s="133"/>
      <c r="C69" s="133"/>
      <c r="D69" s="110"/>
      <c r="E69" s="121"/>
      <c r="I69" s="126"/>
    </row>
    <row r="70" spans="1:14" ht="15" customHeight="1">
      <c r="A70" s="114">
        <v>820</v>
      </c>
      <c r="B70" s="128" t="s">
        <v>43</v>
      </c>
      <c r="C70" s="129"/>
      <c r="D70" s="129"/>
      <c r="E70" s="130"/>
      <c r="F70" s="110"/>
      <c r="G70" s="121"/>
      <c r="H70" s="132">
        <v>12.38</v>
      </c>
      <c r="I70" s="119">
        <v>13.2</v>
      </c>
      <c r="J70" s="119">
        <v>13.5</v>
      </c>
      <c r="K70" s="119">
        <v>13.5</v>
      </c>
      <c r="L70" s="119">
        <v>13.2</v>
      </c>
      <c r="M70" s="223">
        <v>13.2</v>
      </c>
      <c r="N70" s="119">
        <v>13.2</v>
      </c>
    </row>
    <row r="71" spans="1:14" ht="15" customHeight="1">
      <c r="A71" s="114">
        <v>820</v>
      </c>
      <c r="B71" s="128" t="s">
        <v>42</v>
      </c>
      <c r="C71" s="129"/>
      <c r="D71" s="129"/>
      <c r="E71" s="130"/>
      <c r="F71" s="110"/>
      <c r="G71" s="121"/>
      <c r="H71" s="132">
        <v>48</v>
      </c>
      <c r="I71" s="119">
        <v>24</v>
      </c>
      <c r="J71" s="119">
        <v>0</v>
      </c>
      <c r="K71" s="119">
        <v>0</v>
      </c>
      <c r="L71" s="119">
        <v>0</v>
      </c>
      <c r="M71" s="223">
        <v>0</v>
      </c>
      <c r="N71" s="119">
        <v>0</v>
      </c>
    </row>
    <row r="72" spans="1:14" ht="15" customHeight="1" thickBot="1">
      <c r="A72" s="159"/>
      <c r="B72" s="156" t="s">
        <v>138</v>
      </c>
      <c r="C72" s="160"/>
      <c r="D72" s="160"/>
      <c r="E72" s="161"/>
      <c r="F72" s="116"/>
      <c r="G72" s="117"/>
      <c r="H72" s="118"/>
      <c r="I72" s="148">
        <v>0</v>
      </c>
      <c r="J72" s="148">
        <v>8.5</v>
      </c>
      <c r="K72" s="148">
        <v>8.5</v>
      </c>
      <c r="L72" s="148">
        <v>0</v>
      </c>
      <c r="M72" s="224">
        <v>0</v>
      </c>
      <c r="N72" s="232">
        <v>0</v>
      </c>
    </row>
    <row r="73" spans="1:14" ht="15" customHeight="1" thickBot="1">
      <c r="A73" s="149"/>
      <c r="B73" s="150" t="s">
        <v>20</v>
      </c>
      <c r="C73" s="151"/>
      <c r="D73" s="151"/>
      <c r="E73" s="152"/>
      <c r="F73" s="151"/>
      <c r="G73" s="152"/>
      <c r="H73" s="153">
        <f>SUM(H70:H71)</f>
        <v>60.38</v>
      </c>
      <c r="I73" s="140">
        <f>SUM(I70:I71)</f>
        <v>37.2</v>
      </c>
      <c r="J73" s="140">
        <f>SUM(J70:J72)</f>
        <v>22</v>
      </c>
      <c r="K73" s="140">
        <f>SUM(K70:K72)</f>
        <v>22</v>
      </c>
      <c r="L73" s="140">
        <f>SUM(L70:L72)</f>
        <v>13.2</v>
      </c>
      <c r="M73" s="226">
        <f>SUM(M70:M72)</f>
        <v>13.2</v>
      </c>
      <c r="N73" s="233">
        <f>SUM(N70:N72)</f>
        <v>13.2</v>
      </c>
    </row>
    <row r="74" ht="7.5" customHeight="1"/>
    <row r="75" spans="1:5" ht="17.25" customHeight="1" thickBot="1">
      <c r="A75" s="162" t="s">
        <v>128</v>
      </c>
      <c r="B75" s="163"/>
      <c r="C75" s="163"/>
      <c r="D75" s="116"/>
      <c r="E75" s="117"/>
    </row>
    <row r="76" spans="1:14" ht="21" customHeight="1" thickBot="1">
      <c r="A76" s="149"/>
      <c r="B76" s="164" t="s">
        <v>129</v>
      </c>
      <c r="C76" s="151"/>
      <c r="D76" s="151"/>
      <c r="E76" s="152"/>
      <c r="F76" s="151"/>
      <c r="G76" s="151"/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227">
        <v>0</v>
      </c>
      <c r="N76" s="228"/>
    </row>
    <row r="77" ht="15" customHeight="1"/>
    <row r="78" ht="18" customHeight="1" hidden="1"/>
    <row r="79" ht="18" customHeight="1" hidden="1"/>
    <row r="80" ht="18" customHeight="1" hidden="1"/>
    <row r="81" ht="51.75" customHeight="1" hidden="1"/>
    <row r="82" ht="37.5" customHeight="1" thickBot="1"/>
    <row r="83" spans="1:14" ht="15" customHeight="1" thickBot="1">
      <c r="A83" s="234"/>
      <c r="B83" s="193" t="s">
        <v>22</v>
      </c>
      <c r="C83" s="194"/>
      <c r="D83" s="194"/>
      <c r="E83" s="194"/>
      <c r="F83" s="192"/>
      <c r="G83" s="185"/>
      <c r="H83" s="186">
        <v>2016</v>
      </c>
      <c r="I83" s="186">
        <v>2017</v>
      </c>
      <c r="J83" s="186">
        <v>2018</v>
      </c>
      <c r="K83" s="231" t="s">
        <v>206</v>
      </c>
      <c r="L83" s="186">
        <v>2019</v>
      </c>
      <c r="M83" s="229">
        <v>2020</v>
      </c>
      <c r="N83" s="187">
        <v>2021</v>
      </c>
    </row>
    <row r="84" spans="1:14" ht="15" customHeight="1">
      <c r="A84" s="235"/>
      <c r="B84" s="189" t="s">
        <v>23</v>
      </c>
      <c r="C84" s="189"/>
      <c r="D84" s="189"/>
      <c r="E84" s="189"/>
      <c r="F84" s="182"/>
      <c r="G84" s="139"/>
      <c r="H84" s="141">
        <f>'Rozpočet príjmy'!G38</f>
        <v>2020.9400000000003</v>
      </c>
      <c r="I84" s="141">
        <f>'Rozpočet príjmy'!H38</f>
        <v>2445.38</v>
      </c>
      <c r="J84" s="141">
        <f>'Rozpočet príjmy'!I38</f>
        <v>2292.34</v>
      </c>
      <c r="K84" s="141">
        <f>SUM('Rozpočet príjmy'!J27)</f>
        <v>2476.11</v>
      </c>
      <c r="L84" s="141">
        <f>SUM('Rozpočet príjmy'!K27)</f>
        <v>2492.71</v>
      </c>
      <c r="M84" s="141">
        <f>SUM('Rozpočet príjmy'!L27)</f>
        <v>2490.8100000000004</v>
      </c>
      <c r="N84" s="141">
        <f>SUM('Rozpočet príjmy'!M27)</f>
        <v>2490.8100000000004</v>
      </c>
    </row>
    <row r="85" spans="1:14" ht="15" customHeight="1">
      <c r="A85" s="115"/>
      <c r="B85" s="190" t="s">
        <v>180</v>
      </c>
      <c r="C85" s="190"/>
      <c r="D85" s="190"/>
      <c r="E85" s="190"/>
      <c r="F85" s="182"/>
      <c r="G85" s="139"/>
      <c r="H85" s="141"/>
      <c r="I85" s="141"/>
      <c r="J85" s="141"/>
      <c r="K85" s="141">
        <f>SUM('Rozpočet príjmy'!J35)</f>
        <v>104.6</v>
      </c>
      <c r="L85" s="141">
        <f>SUM('Rozpočet príjmy'!K35)</f>
        <v>111.6</v>
      </c>
      <c r="M85" s="141">
        <f>SUM('Rozpočet príjmy'!L35)</f>
        <v>111.6</v>
      </c>
      <c r="N85" s="141">
        <f>SUM('Rozpočet príjmy'!M35)</f>
        <v>111.6</v>
      </c>
    </row>
    <row r="86" spans="1:14" ht="15" customHeight="1">
      <c r="A86" s="115"/>
      <c r="B86" s="190" t="s">
        <v>24</v>
      </c>
      <c r="C86" s="190"/>
      <c r="D86" s="190"/>
      <c r="E86" s="190"/>
      <c r="F86" s="183"/>
      <c r="G86" s="134"/>
      <c r="H86" s="15">
        <f>'Rozpočet výdaje'!I93+'Rozpočet výdaje'!I113</f>
        <v>1740.3600000000001</v>
      </c>
      <c r="I86" s="15">
        <f>'Rozpočet výdaje'!J93+'Rozpočet výdaje'!J113</f>
        <v>2208.51</v>
      </c>
      <c r="J86" s="15">
        <f>'Rozpočet výdaje'!K93+'Rozpočet výdaje'!K113</f>
        <v>1952.65</v>
      </c>
      <c r="K86" s="15">
        <f>SUM('Rozpočet výdaje'!L93)</f>
        <v>1303.9</v>
      </c>
      <c r="L86" s="15">
        <f>SUM('Rozpočet výdaje'!M93)</f>
        <v>1296.0099999999998</v>
      </c>
      <c r="M86" s="15">
        <f>SUM('Rozpočet výdaje'!N93)</f>
        <v>1266.3400000000001</v>
      </c>
      <c r="N86" s="15">
        <f>SUM('Rozpočet výdaje'!O93)</f>
        <v>1266.3400000000001</v>
      </c>
    </row>
    <row r="87" spans="1:14" ht="18" customHeight="1" thickBot="1">
      <c r="A87" s="127"/>
      <c r="B87" s="191" t="s">
        <v>179</v>
      </c>
      <c r="C87" s="191"/>
      <c r="D87" s="191"/>
      <c r="E87" s="191"/>
      <c r="F87" s="184"/>
      <c r="G87" s="179"/>
      <c r="H87" s="180"/>
      <c r="I87" s="180"/>
      <c r="J87" s="180"/>
      <c r="K87" s="180">
        <f>SUM('Rozpočet výdaje'!L113)</f>
        <v>899.64</v>
      </c>
      <c r="L87" s="180">
        <f>SUM('Rozpočet výdaje'!M113)</f>
        <v>1015</v>
      </c>
      <c r="M87" s="180">
        <f>SUM('Rozpočet výdaje'!N113)</f>
        <v>989</v>
      </c>
      <c r="N87" s="180">
        <f>SUM('Rozpočet výdaje'!O113)</f>
        <v>989</v>
      </c>
    </row>
    <row r="88" spans="1:14" ht="21" customHeight="1" thickBot="1">
      <c r="A88" s="236"/>
      <c r="B88" s="195" t="s">
        <v>27</v>
      </c>
      <c r="C88" s="195"/>
      <c r="D88" s="195"/>
      <c r="E88" s="195"/>
      <c r="F88" s="196"/>
      <c r="G88" s="197"/>
      <c r="H88" s="198">
        <f>H84-H86</f>
        <v>280.58000000000015</v>
      </c>
      <c r="I88" s="198">
        <f>I84-I86</f>
        <v>236.8699999999999</v>
      </c>
      <c r="J88" s="198">
        <f>J84-J86</f>
        <v>339.69000000000005</v>
      </c>
      <c r="K88" s="198">
        <f>SUM(K84+K85-K86-K87)</f>
        <v>377.16999999999996</v>
      </c>
      <c r="L88" s="198">
        <f>SUM(L84+L85-L86-L87)</f>
        <v>293.3000000000002</v>
      </c>
      <c r="M88" s="198">
        <f>SUM(M84+M85-M86-M87)</f>
        <v>347.07000000000016</v>
      </c>
      <c r="N88" s="198">
        <f>SUM(N84+N85-N86-N87)</f>
        <v>347.07000000000016</v>
      </c>
    </row>
    <row r="89" spans="1:14" ht="15" customHeight="1">
      <c r="A89" s="237"/>
      <c r="B89" s="188"/>
      <c r="C89" s="188"/>
      <c r="D89" s="188"/>
      <c r="E89" s="188"/>
      <c r="F89" s="188"/>
      <c r="G89" s="188"/>
      <c r="H89" s="16"/>
      <c r="I89" s="17"/>
      <c r="J89" s="17"/>
      <c r="K89" s="17"/>
      <c r="L89" s="17"/>
      <c r="M89" s="17"/>
      <c r="N89" s="17"/>
    </row>
    <row r="90" spans="1:14" ht="15" customHeight="1">
      <c r="A90" s="115"/>
      <c r="B90" s="190" t="s">
        <v>19</v>
      </c>
      <c r="C90" s="190"/>
      <c r="D90" s="190"/>
      <c r="E90" s="190"/>
      <c r="F90" s="183"/>
      <c r="G90" s="134"/>
      <c r="H90" s="15">
        <f aca="true" t="shared" si="2" ref="H90:N90">H13</f>
        <v>233.49</v>
      </c>
      <c r="I90" s="15">
        <f t="shared" si="2"/>
        <v>11.11</v>
      </c>
      <c r="J90" s="15">
        <f t="shared" si="2"/>
        <v>0</v>
      </c>
      <c r="K90" s="15">
        <f t="shared" si="2"/>
        <v>118.24000000000001</v>
      </c>
      <c r="L90" s="15">
        <f t="shared" si="2"/>
        <v>68.56</v>
      </c>
      <c r="M90" s="15">
        <f t="shared" si="2"/>
        <v>0</v>
      </c>
      <c r="N90" s="15">
        <f t="shared" si="2"/>
        <v>0</v>
      </c>
    </row>
    <row r="91" spans="1:14" ht="15.75" thickBot="1">
      <c r="A91" s="127"/>
      <c r="B91" s="191" t="s">
        <v>21</v>
      </c>
      <c r="C91" s="191"/>
      <c r="D91" s="191"/>
      <c r="E91" s="191"/>
      <c r="F91" s="184"/>
      <c r="G91" s="179"/>
      <c r="H91" s="180">
        <f aca="true" t="shared" si="3" ref="H91:N91">H55+H76</f>
        <v>475.03000000000003</v>
      </c>
      <c r="I91" s="180">
        <f t="shared" si="3"/>
        <v>138.91</v>
      </c>
      <c r="J91" s="180">
        <f t="shared" si="3"/>
        <v>300</v>
      </c>
      <c r="K91" s="180">
        <f t="shared" si="3"/>
        <v>473.66999999999996</v>
      </c>
      <c r="L91" s="180">
        <f t="shared" si="3"/>
        <v>329.88</v>
      </c>
      <c r="M91" s="180">
        <f t="shared" si="3"/>
        <v>0</v>
      </c>
      <c r="N91" s="180">
        <f t="shared" si="3"/>
        <v>0</v>
      </c>
    </row>
    <row r="92" spans="1:14" ht="15.75" thickBot="1">
      <c r="A92" s="236"/>
      <c r="B92" s="230" t="s">
        <v>28</v>
      </c>
      <c r="C92" s="199"/>
      <c r="D92" s="199"/>
      <c r="E92" s="199"/>
      <c r="F92" s="200"/>
      <c r="G92" s="201"/>
      <c r="H92" s="198">
        <f aca="true" t="shared" si="4" ref="H92:N92">H90-H91</f>
        <v>-241.54000000000002</v>
      </c>
      <c r="I92" s="198">
        <f t="shared" si="4"/>
        <v>-127.8</v>
      </c>
      <c r="J92" s="198">
        <f t="shared" si="4"/>
        <v>-300</v>
      </c>
      <c r="K92" s="198">
        <f t="shared" si="4"/>
        <v>-355.42999999999995</v>
      </c>
      <c r="L92" s="198">
        <f t="shared" si="4"/>
        <v>-261.32</v>
      </c>
      <c r="M92" s="198">
        <f t="shared" si="4"/>
        <v>0</v>
      </c>
      <c r="N92" s="198">
        <f t="shared" si="4"/>
        <v>0</v>
      </c>
    </row>
    <row r="93" spans="1:14" ht="15">
      <c r="A93" s="237"/>
      <c r="B93" s="188"/>
      <c r="C93" s="188"/>
      <c r="D93" s="188"/>
      <c r="E93" s="188"/>
      <c r="F93" s="188"/>
      <c r="G93" s="189"/>
      <c r="H93" s="16"/>
      <c r="I93" s="17"/>
      <c r="J93" s="17"/>
      <c r="K93" s="17"/>
      <c r="L93" s="17"/>
      <c r="M93" s="17"/>
      <c r="N93" s="17"/>
    </row>
    <row r="94" spans="1:14" ht="15">
      <c r="A94" s="115"/>
      <c r="B94" s="190" t="s">
        <v>33</v>
      </c>
      <c r="C94" s="190"/>
      <c r="D94" s="190"/>
      <c r="E94" s="190"/>
      <c r="F94" s="182"/>
      <c r="G94" s="134"/>
      <c r="H94" s="15">
        <f>H66</f>
        <v>150.08</v>
      </c>
      <c r="I94" s="15">
        <f>I66</f>
        <v>40.43</v>
      </c>
      <c r="J94" s="15">
        <f>SUM(J66)</f>
        <v>0</v>
      </c>
      <c r="K94" s="15">
        <f>SUM(K66)</f>
        <v>0.26</v>
      </c>
      <c r="L94" s="15">
        <f>SUM(L66)</f>
        <v>0</v>
      </c>
      <c r="M94" s="15">
        <f>SUM(M66)</f>
        <v>0</v>
      </c>
      <c r="N94" s="15">
        <f>SUM(N66)</f>
        <v>0</v>
      </c>
    </row>
    <row r="95" spans="1:14" ht="15.75" thickBot="1">
      <c r="A95" s="127"/>
      <c r="B95" s="191" t="s">
        <v>26</v>
      </c>
      <c r="C95" s="191"/>
      <c r="D95" s="191"/>
      <c r="E95" s="191"/>
      <c r="F95" s="184"/>
      <c r="G95" s="179"/>
      <c r="H95" s="180">
        <f aca="true" t="shared" si="5" ref="H95:N95">H73</f>
        <v>60.38</v>
      </c>
      <c r="I95" s="180">
        <f t="shared" si="5"/>
        <v>37.2</v>
      </c>
      <c r="J95" s="180">
        <f t="shared" si="5"/>
        <v>22</v>
      </c>
      <c r="K95" s="180">
        <f t="shared" si="5"/>
        <v>22</v>
      </c>
      <c r="L95" s="180">
        <f t="shared" si="5"/>
        <v>13.2</v>
      </c>
      <c r="M95" s="180">
        <f t="shared" si="5"/>
        <v>13.2</v>
      </c>
      <c r="N95" s="180">
        <f t="shared" si="5"/>
        <v>13.2</v>
      </c>
    </row>
    <row r="96" spans="1:14" ht="15.75" thickBot="1">
      <c r="A96" s="236"/>
      <c r="B96" s="199" t="s">
        <v>29</v>
      </c>
      <c r="C96" s="199"/>
      <c r="D96" s="199"/>
      <c r="E96" s="199"/>
      <c r="F96" s="200"/>
      <c r="G96" s="201"/>
      <c r="H96" s="198">
        <f aca="true" t="shared" si="6" ref="H96:N96">H94-H95</f>
        <v>89.70000000000002</v>
      </c>
      <c r="I96" s="198">
        <f t="shared" si="6"/>
        <v>3.229999999999997</v>
      </c>
      <c r="J96" s="198">
        <f t="shared" si="6"/>
        <v>-22</v>
      </c>
      <c r="K96" s="198">
        <f t="shared" si="6"/>
        <v>-21.74</v>
      </c>
      <c r="L96" s="198">
        <f t="shared" si="6"/>
        <v>-13.2</v>
      </c>
      <c r="M96" s="198">
        <f t="shared" si="6"/>
        <v>-13.2</v>
      </c>
      <c r="N96" s="198">
        <f t="shared" si="6"/>
        <v>-13.2</v>
      </c>
    </row>
    <row r="97" spans="1:14" ht="15.75" thickBot="1">
      <c r="A97" s="237"/>
      <c r="B97" s="188"/>
      <c r="C97" s="188"/>
      <c r="D97" s="188"/>
      <c r="E97" s="188"/>
      <c r="F97" s="188"/>
      <c r="G97" s="188"/>
      <c r="H97" s="16"/>
      <c r="I97" s="17"/>
      <c r="J97" s="17"/>
      <c r="K97" s="17"/>
      <c r="L97" s="17"/>
      <c r="M97" s="17"/>
      <c r="N97" s="17"/>
    </row>
    <row r="98" spans="1:14" ht="15.75" thickBot="1">
      <c r="A98" s="238"/>
      <c r="B98" s="239" t="s">
        <v>94</v>
      </c>
      <c r="C98" s="239"/>
      <c r="D98" s="239"/>
      <c r="E98" s="239"/>
      <c r="F98" s="202"/>
      <c r="G98" s="203"/>
      <c r="H98" s="29">
        <f aca="true" t="shared" si="7" ref="H98:N98">H88+H92+H96</f>
        <v>128.74000000000015</v>
      </c>
      <c r="I98" s="29">
        <f t="shared" si="7"/>
        <v>112.2999999999999</v>
      </c>
      <c r="J98" s="29">
        <f t="shared" si="7"/>
        <v>17.690000000000055</v>
      </c>
      <c r="K98" s="29">
        <f t="shared" si="7"/>
        <v>0</v>
      </c>
      <c r="L98" s="29">
        <f t="shared" si="7"/>
        <v>18.78000000000019</v>
      </c>
      <c r="M98" s="29">
        <f t="shared" si="7"/>
        <v>333.8700000000002</v>
      </c>
      <c r="N98" s="144">
        <f t="shared" si="7"/>
        <v>333.8700000000002</v>
      </c>
    </row>
    <row r="99" ht="12" customHeight="1"/>
    <row r="100" ht="15" hidden="1"/>
    <row r="101" ht="15">
      <c r="B101" s="2" t="s">
        <v>205</v>
      </c>
    </row>
    <row r="102" ht="15">
      <c r="C102" s="2" t="s">
        <v>219</v>
      </c>
    </row>
    <row r="103" spans="2:3" ht="15">
      <c r="B103" s="106"/>
      <c r="C103" s="2"/>
    </row>
    <row r="104" spans="1:2" ht="15">
      <c r="A104" s="122"/>
      <c r="B104" s="122"/>
    </row>
    <row r="105" spans="1:2" ht="15">
      <c r="A105" s="122"/>
      <c r="B105" s="122"/>
    </row>
    <row r="106" spans="1:2" ht="15">
      <c r="A106" s="122"/>
      <c r="B106" s="122"/>
    </row>
    <row r="107" spans="1:9" ht="15">
      <c r="A107" s="122"/>
      <c r="B107" s="123"/>
      <c r="C107" s="122"/>
      <c r="D107" s="122"/>
      <c r="E107" s="122"/>
      <c r="F107" s="122"/>
      <c r="G107" s="122"/>
      <c r="H107" s="122"/>
      <c r="I107" s="122"/>
    </row>
    <row r="108" spans="1:9" ht="15">
      <c r="A108" s="122"/>
      <c r="B108" s="135"/>
      <c r="C108" s="122"/>
      <c r="D108" s="122"/>
      <c r="E108" s="122"/>
      <c r="F108" s="122"/>
      <c r="G108" s="122"/>
      <c r="H108" s="122"/>
      <c r="I108" s="122"/>
    </row>
    <row r="109" spans="1:9" ht="15">
      <c r="A109" s="122"/>
      <c r="B109" s="122"/>
      <c r="C109" s="122"/>
      <c r="D109" s="122"/>
      <c r="E109" s="122"/>
      <c r="F109" s="122"/>
      <c r="G109" s="122"/>
      <c r="H109" s="122"/>
      <c r="I109" s="122"/>
    </row>
    <row r="110" spans="1:9" ht="15">
      <c r="A110" s="122"/>
      <c r="B110" s="122"/>
      <c r="C110" s="122"/>
      <c r="D110" s="122"/>
      <c r="E110" s="122"/>
      <c r="F110" s="122"/>
      <c r="G110" s="122"/>
      <c r="H110" s="122"/>
      <c r="I110" s="122"/>
    </row>
    <row r="111" spans="1:9" ht="15">
      <c r="A111" s="122"/>
      <c r="B111" s="122"/>
      <c r="C111" s="122"/>
      <c r="D111" s="122"/>
      <c r="E111" s="122"/>
      <c r="F111" s="122"/>
      <c r="G111" s="122"/>
      <c r="H111" s="122"/>
      <c r="I111" s="122"/>
    </row>
    <row r="112" spans="1:9" ht="15">
      <c r="A112" s="122"/>
      <c r="B112" s="122"/>
      <c r="C112" s="122"/>
      <c r="D112" s="122"/>
      <c r="E112" s="122"/>
      <c r="F112" s="122"/>
      <c r="G112" s="122"/>
      <c r="H112" s="122"/>
      <c r="I112" s="122"/>
    </row>
  </sheetData>
  <sheetProtection/>
  <printOptions horizontalCentered="1"/>
  <pageMargins left="0" right="0" top="0.1968503937007874" bottom="0" header="0.5118110236220472" footer="0.5118110236220472"/>
  <pageSetup fitToHeight="5" fitToWidth="1" horizontalDpi="600" verticalDpi="600" orientation="landscape" paperSize="9" r:id="rId1"/>
  <ignoredErrors>
    <ignoredError sqref="L13:M13 H13:I13 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Lozorno OU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Kovarovicova </dc:creator>
  <cp:keywords/>
  <dc:description/>
  <cp:lastModifiedBy>Šefčíková Dana</cp:lastModifiedBy>
  <cp:lastPrinted>2018-10-04T08:51:21Z</cp:lastPrinted>
  <dcterms:created xsi:type="dcterms:W3CDTF">2009-10-26T08:53:31Z</dcterms:created>
  <dcterms:modified xsi:type="dcterms:W3CDTF">2018-10-25T07:09:21Z</dcterms:modified>
  <cp:category/>
  <cp:version/>
  <cp:contentType/>
  <cp:contentStatus/>
</cp:coreProperties>
</file>