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96" activeTab="1"/>
  </bookViews>
  <sheets>
    <sheet name="Rozpočet príjmy" sheetId="1" r:id="rId1"/>
    <sheet name="Rozpočet výdaje" sheetId="2" r:id="rId2"/>
    <sheet name="Kapitálové príjmy - výdaje" sheetId="3" r:id="rId3"/>
  </sheets>
  <definedNames/>
  <calcPr fullCalcOnLoad="1"/>
</workbook>
</file>

<file path=xl/comments2.xml><?xml version="1.0" encoding="utf-8"?>
<comments xmlns="http://schemas.openxmlformats.org/spreadsheetml/2006/main">
  <authors>
    <author>Šefčíková Dana</author>
  </authors>
  <commentList>
    <comment ref="K12" authorId="0">
      <text>
        <r>
          <rPr>
            <b/>
            <sz val="9"/>
            <rFont val="Segoe UI"/>
            <family val="0"/>
          </rPr>
          <t>Šefčíková Dana:</t>
        </r>
        <r>
          <rPr>
            <sz val="9"/>
            <rFont val="Segoe UI"/>
            <family val="0"/>
          </rPr>
          <t xml:space="preserve">
ZS -oprava -plesne     30  tis,</t>
        </r>
      </text>
    </comment>
    <comment ref="K24" authorId="0">
      <text>
        <r>
          <rPr>
            <b/>
            <sz val="9"/>
            <rFont val="Segoe UI"/>
            <family val="0"/>
          </rPr>
          <t>Šefčíková Dana:</t>
        </r>
        <r>
          <rPr>
            <sz val="9"/>
            <rFont val="Segoe UI"/>
            <family val="0"/>
          </rPr>
          <t xml:space="preserve">
11 tis. oprava ciest</t>
        </r>
      </text>
    </comment>
  </commentList>
</comments>
</file>

<file path=xl/sharedStrings.xml><?xml version="1.0" encoding="utf-8"?>
<sst xmlns="http://schemas.openxmlformats.org/spreadsheetml/2006/main" count="200" uniqueCount="184">
  <si>
    <t>Obecný úrad Lozorno</t>
  </si>
  <si>
    <t>Príjmy bežného rozpočtu</t>
  </si>
  <si>
    <t>Daňové príjmy</t>
  </si>
  <si>
    <t>Výnos dane z príjmov poukázaný samospráve</t>
  </si>
  <si>
    <t>Daň z nehnuteľnosti</t>
  </si>
  <si>
    <t>Nedaňové príjmy</t>
  </si>
  <si>
    <t>Úroky z bank.účtov</t>
  </si>
  <si>
    <t>Granty a transféry</t>
  </si>
  <si>
    <t>Výdavky bežného rozpočtu</t>
  </si>
  <si>
    <t>Správa - základ.mzda</t>
  </si>
  <si>
    <t>Odvody do poisťovní, DDP</t>
  </si>
  <si>
    <t>Materiál, prístroje, noviny, zbierky, repre</t>
  </si>
  <si>
    <t>Verejné osvetlenie</t>
  </si>
  <si>
    <t>Energia, materiál, údržba</t>
  </si>
  <si>
    <t>Miestny rozhlas</t>
  </si>
  <si>
    <t>Materská škola-mzdy, odvody, prevádzka</t>
  </si>
  <si>
    <t>Školská jedáleň</t>
  </si>
  <si>
    <t>Školská družina</t>
  </si>
  <si>
    <t>Sociálne služby</t>
  </si>
  <si>
    <t>Dôchodci - príspevok na stravu</t>
  </si>
  <si>
    <t>Jednorázová dávka sociálnej pomoci</t>
  </si>
  <si>
    <t>Bežné výdavky celkom</t>
  </si>
  <si>
    <t>Kapitálové príjmy</t>
  </si>
  <si>
    <t>Spolu</t>
  </si>
  <si>
    <t>Kapitálové výdavky</t>
  </si>
  <si>
    <t>Rekapitulácia</t>
  </si>
  <si>
    <t>Bežné príjmy</t>
  </si>
  <si>
    <t>Bežné výdavky</t>
  </si>
  <si>
    <t>Úroky z úveru</t>
  </si>
  <si>
    <t>Finančné operácie - výdavky</t>
  </si>
  <si>
    <t>Výsledok bežného rozpočtu</t>
  </si>
  <si>
    <t>Výsledok kapitálového rozpočtu</t>
  </si>
  <si>
    <t>Výsledok finančných operácií</t>
  </si>
  <si>
    <t>Bežné príjmy celkom</t>
  </si>
  <si>
    <t>CK - mzdy</t>
  </si>
  <si>
    <t>Transfér na Základnú školu</t>
  </si>
  <si>
    <t>Finančné operácie - príjmy</t>
  </si>
  <si>
    <t>Školy - bežné výdavky -(majú vo svojich výdavkoch)</t>
  </si>
  <si>
    <t>Údržba výpoč.techniky, softvéru, kanc.strojov,budov</t>
  </si>
  <si>
    <t>Celkom</t>
  </si>
  <si>
    <t xml:space="preserve">Mzdy </t>
  </si>
  <si>
    <t xml:space="preserve">Kapitálový rozpočet  </t>
  </si>
  <si>
    <t>Iné príjmy- z lotérií a hier, z rozpočt.organizácií</t>
  </si>
  <si>
    <t>Základná škola, prenesený výkon, ostatné</t>
  </si>
  <si>
    <t>610</t>
  </si>
  <si>
    <t>CK-podujatia, energie, materiál, údržba, ostatné</t>
  </si>
  <si>
    <t>Splácanie istiny bankového úveru ( z r.2013)</t>
  </si>
  <si>
    <t>Splácanie istiny bankového  úveru  (z roku 2015)</t>
  </si>
  <si>
    <t>Dotácia na športovú činnosť - šport</t>
  </si>
  <si>
    <t>pozemky</t>
  </si>
  <si>
    <t>Služby občanom</t>
  </si>
  <si>
    <t>2.1.</t>
  </si>
  <si>
    <t>2.2.</t>
  </si>
  <si>
    <t>2.4.</t>
  </si>
  <si>
    <t>Správa cintorína a domu smútku</t>
  </si>
  <si>
    <t>2.5.</t>
  </si>
  <si>
    <t>2.3.</t>
  </si>
  <si>
    <t>Ochrana a bezpečnosť</t>
  </si>
  <si>
    <t>3.2.</t>
  </si>
  <si>
    <t>3.3.</t>
  </si>
  <si>
    <t>Obecná polícia</t>
  </si>
  <si>
    <t>Telefón, poštovné,PHM,všeob.služby a mater.,poistky</t>
  </si>
  <si>
    <t>Odpadové hospodárstvo</t>
  </si>
  <si>
    <t>4.1.</t>
  </si>
  <si>
    <t>4.2.</t>
  </si>
  <si>
    <t>Prostredie pre život</t>
  </si>
  <si>
    <t>5.1.</t>
  </si>
  <si>
    <t>Správa a údržba verej. zelene</t>
  </si>
  <si>
    <t>mzdy</t>
  </si>
  <si>
    <t>materiál, nájom,údržba,PHM</t>
  </si>
  <si>
    <t>5.2.</t>
  </si>
  <si>
    <t>Kultúra a šport</t>
  </si>
  <si>
    <t>6.1.</t>
  </si>
  <si>
    <t>6.2.</t>
  </si>
  <si>
    <t>Údržba budov,priestorov</t>
  </si>
  <si>
    <t>Vzdelanie</t>
  </si>
  <si>
    <t>7.1.</t>
  </si>
  <si>
    <t xml:space="preserve"> Materská škola</t>
  </si>
  <si>
    <t>630</t>
  </si>
  <si>
    <t>Údržba, poistné budov, ostatné</t>
  </si>
  <si>
    <t>Základná škola</t>
  </si>
  <si>
    <t>Mzda školník</t>
  </si>
  <si>
    <t>Údržba, poistné budov, ostatné,vzorky jedla</t>
  </si>
  <si>
    <t>Mzdy</t>
  </si>
  <si>
    <t>Materiál,energie,údržba auta</t>
  </si>
  <si>
    <t>8.1.</t>
  </si>
  <si>
    <t>8.3.</t>
  </si>
  <si>
    <t>8.4.</t>
  </si>
  <si>
    <t>8.5.</t>
  </si>
  <si>
    <t>Opatrovateľská služba</t>
  </si>
  <si>
    <t>Spoločný úrad, lekárske posudky</t>
  </si>
  <si>
    <t>poistné majetku, bank.poplatky, dohody,civ.ochrana</t>
  </si>
  <si>
    <t>Ochrana pred požiarmi</t>
  </si>
  <si>
    <t>Nájom za kamery,pozemky,ZS</t>
  </si>
  <si>
    <t>Dividendy</t>
  </si>
  <si>
    <t>2017</t>
  </si>
  <si>
    <t>auto-starosta</t>
  </si>
  <si>
    <t>Dotácia kultúra</t>
  </si>
  <si>
    <t>Výsledok</t>
  </si>
  <si>
    <t>územný plán obce</t>
  </si>
  <si>
    <t>Dotácia PO</t>
  </si>
  <si>
    <t>Rozšírenie telocvične -bežné výdavky</t>
  </si>
  <si>
    <t>Sponzorské</t>
  </si>
  <si>
    <t>3.1.</t>
  </si>
  <si>
    <t>Civilná ochrana-odmena skladníka</t>
  </si>
  <si>
    <t>Dotácia -iná</t>
  </si>
  <si>
    <t>Všeob.material, inter.vybavenie</t>
  </si>
  <si>
    <t>642</t>
  </si>
  <si>
    <t xml:space="preserve">Dotácia  </t>
  </si>
  <si>
    <t>Všeobecný material</t>
  </si>
  <si>
    <t>ZUŠ</t>
  </si>
  <si>
    <t>Kapitálové granty a transféry</t>
  </si>
  <si>
    <t>dotácia MŠ- prístavba MŠ</t>
  </si>
  <si>
    <t>dotácia MŠ-telocvičňa</t>
  </si>
  <si>
    <t>grant na verejné osvetlenie</t>
  </si>
  <si>
    <t>zostatok z predch.rokov</t>
  </si>
  <si>
    <t>úver Lozorno spol. s r.o.</t>
  </si>
  <si>
    <t>Lozorno spol. s r.o. - rozvádzač</t>
  </si>
  <si>
    <t>bankový úver</t>
  </si>
  <si>
    <t>nákup pozemkov</t>
  </si>
  <si>
    <t>nákup stanu</t>
  </si>
  <si>
    <t>príprav a proj. dokument.</t>
  </si>
  <si>
    <t>chodník Zohorská</t>
  </si>
  <si>
    <t>rekonštr.ČOV</t>
  </si>
  <si>
    <t>auto polícia</t>
  </si>
  <si>
    <t>urnový háj</t>
  </si>
  <si>
    <t>obecný infosystém</t>
  </si>
  <si>
    <t>verejné osvetlenie</t>
  </si>
  <si>
    <t>rekonštr. MŠ</t>
  </si>
  <si>
    <t>digitaliz.ZŠ</t>
  </si>
  <si>
    <t>rekonštr.telocvične</t>
  </si>
  <si>
    <t>Príjmy RO</t>
  </si>
  <si>
    <t>Kapitálové výdavky RO</t>
  </si>
  <si>
    <t>Kapit.výdavky RO</t>
  </si>
  <si>
    <t>prevod prostriedkov z peň. fondov</t>
  </si>
  <si>
    <t>vyspor. B3 a Záhumenice- geo.plány a majet.vyspor.</t>
  </si>
  <si>
    <t xml:space="preserve">Plánov., manažm.,podpor.činn.a kontrola </t>
  </si>
  <si>
    <t>NFP na ČOV</t>
  </si>
  <si>
    <t xml:space="preserve">prepoj.kanal.s kanal.sy.na Hlavnej ul.+ Jelšová </t>
  </si>
  <si>
    <t xml:space="preserve">Daň za psa, ubytov., ver.priest.,kom.odpady </t>
  </si>
  <si>
    <t>Admin.,správne a ost.popl.,úhrady opatrov.</t>
  </si>
  <si>
    <t>Nájom za budovy, priest.- CK, ŠK, kamery PD</t>
  </si>
  <si>
    <t>zábezpeky</t>
  </si>
  <si>
    <t>Všeob..služby, audit, posudky, školenia, stravovanie,</t>
  </si>
  <si>
    <t>oplotenie detsk.ihriska Kozinská ul.</t>
  </si>
  <si>
    <t>IS voda a kanál B3</t>
  </si>
  <si>
    <t>Nemocenské dávky</t>
  </si>
  <si>
    <t>630:</t>
  </si>
  <si>
    <t>Údržba</t>
  </si>
  <si>
    <t>ZŠ - asistent účiteľa r.2017</t>
  </si>
  <si>
    <t>rozšírenie ZŠ o 1.triedu</t>
  </si>
  <si>
    <t>1</t>
  </si>
  <si>
    <t>2</t>
  </si>
  <si>
    <t>3</t>
  </si>
  <si>
    <t>4</t>
  </si>
  <si>
    <t>5</t>
  </si>
  <si>
    <t>6</t>
  </si>
  <si>
    <t>7</t>
  </si>
  <si>
    <t>7.4</t>
  </si>
  <si>
    <t>8</t>
  </si>
  <si>
    <t>7.5.</t>
  </si>
  <si>
    <t>Očakávaný 2017</t>
  </si>
  <si>
    <t>Očakáv.2017</t>
  </si>
  <si>
    <t>očak.2017</t>
  </si>
  <si>
    <t>zokruhov.vodovodu na Šport.nám.</t>
  </si>
  <si>
    <t>vodojem</t>
  </si>
  <si>
    <t>Poznámka:  Návrh rozpočtu na rok 2018-2020 OZ schválilo dňa ............ uznesením č. ...../2017</t>
  </si>
  <si>
    <t>Návrh rozpočtu obce Lozorno na rok  2018  s výhľadom na roky 2019-2020</t>
  </si>
  <si>
    <t>A</t>
  </si>
  <si>
    <t>B</t>
  </si>
  <si>
    <t>C</t>
  </si>
  <si>
    <t>Cestovné náhrady</t>
  </si>
  <si>
    <t>Energia, plyn, poštové a telekom. služby,popl.str.líst.</t>
  </si>
  <si>
    <t>Autodoprava, PHM, poistné, údržba,poplatky</t>
  </si>
  <si>
    <t xml:space="preserve">Členstvo v samospr. Združeniach,dotácie </t>
  </si>
  <si>
    <t>Iné všeob. služby-matrika</t>
  </si>
  <si>
    <t>Úsek stavebného poriadku</t>
  </si>
  <si>
    <t>Miestne komunikácie-správa a údržba</t>
  </si>
  <si>
    <t>Zber, uloženie ,odvoz a zneškod. odpadov</t>
  </si>
  <si>
    <t xml:space="preserve">Čistenie a zber odpad.vôd  </t>
  </si>
  <si>
    <t>Podpora kultúry v obci</t>
  </si>
  <si>
    <t>Podpora športových akcií v obci</t>
  </si>
  <si>
    <t xml:space="preserve">Zariad.opatrov.služby </t>
  </si>
  <si>
    <t>Zabezpečenie stravy dôchodcom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</si>
</sst>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\P\r\a\vd\a;&quot;Pravda&quot;;&quot;Nepravda&quot;"/>
    <numFmt numFmtId="181" formatCode="[$€-2]\ #\ ##,000_);[Red]\([$¥€-2]\ #\ ##,000\)"/>
    <numFmt numFmtId="182" formatCode="[$-41B]d\.\ mmmm\ yyyy"/>
    <numFmt numFmtId="183" formatCode="#,##0.00\ _€"/>
    <numFmt numFmtId="184" formatCode="[$-41B]dddd\,\ d\.\ m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sz val="9"/>
      <name val="Segoe UI"/>
      <family val="0"/>
    </font>
    <font>
      <b/>
      <sz val="9"/>
      <name val="Segoe UI"/>
      <family val="0"/>
    </font>
    <font>
      <b/>
      <sz val="16"/>
      <name val="Calibri"/>
      <family val="2"/>
    </font>
    <font>
      <sz val="8"/>
      <name val="Calibri"/>
      <family val="2"/>
    </font>
    <font>
      <b/>
      <sz val="12"/>
      <color indexed="10"/>
      <name val="Calibri"/>
      <family val="2"/>
    </font>
    <font>
      <b/>
      <i/>
      <sz val="12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23" borderId="8" applyNumberFormat="0" applyAlignment="0" applyProtection="0"/>
    <xf numFmtId="0" fontId="49" fillId="24" borderId="8" applyNumberFormat="0" applyAlignment="0" applyProtection="0"/>
    <xf numFmtId="0" fontId="50" fillId="24" borderId="9" applyNumberFormat="0" applyAlignment="0" applyProtection="0"/>
    <xf numFmtId="0" fontId="51" fillId="0" borderId="0" applyNumberFormat="0" applyFill="0" applyBorder="0" applyAlignment="0" applyProtection="0"/>
    <xf numFmtId="0" fontId="52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2" fontId="4" fillId="0" borderId="17" xfId="0" applyNumberFormat="1" applyFont="1" applyBorder="1" applyAlignment="1">
      <alignment/>
    </xf>
    <xf numFmtId="0" fontId="4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11" xfId="0" applyFont="1" applyFill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 horizontal="left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2" fontId="4" fillId="0" borderId="25" xfId="0" applyNumberFormat="1" applyFont="1" applyBorder="1" applyAlignment="1">
      <alignment/>
    </xf>
    <xf numFmtId="2" fontId="4" fillId="0" borderId="22" xfId="0" applyNumberFormat="1" applyFont="1" applyBorder="1" applyAlignment="1">
      <alignment/>
    </xf>
    <xf numFmtId="49" fontId="3" fillId="0" borderId="10" xfId="0" applyNumberFormat="1" applyFont="1" applyBorder="1" applyAlignment="1">
      <alignment horizontal="left"/>
    </xf>
    <xf numFmtId="0" fontId="3" fillId="0" borderId="24" xfId="0" applyFont="1" applyBorder="1" applyAlignment="1">
      <alignment/>
    </xf>
    <xf numFmtId="0" fontId="4" fillId="0" borderId="26" xfId="0" applyFont="1" applyBorder="1" applyAlignment="1">
      <alignment/>
    </xf>
    <xf numFmtId="2" fontId="3" fillId="0" borderId="21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  <xf numFmtId="1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0" fontId="3" fillId="0" borderId="17" xfId="0" applyFont="1" applyBorder="1" applyAlignment="1">
      <alignment/>
    </xf>
    <xf numFmtId="49" fontId="3" fillId="0" borderId="17" xfId="0" applyNumberFormat="1" applyFont="1" applyBorder="1" applyAlignment="1">
      <alignment horizontal="right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0" fontId="3" fillId="0" borderId="16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6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10" fillId="0" borderId="11" xfId="0" applyFont="1" applyBorder="1" applyAlignment="1">
      <alignment/>
    </xf>
    <xf numFmtId="2" fontId="5" fillId="0" borderId="22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7" fillId="0" borderId="12" xfId="0" applyFont="1" applyBorder="1" applyAlignment="1">
      <alignment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9" fillId="0" borderId="10" xfId="0" applyNumberFormat="1" applyFont="1" applyBorder="1" applyAlignment="1">
      <alignment horizontal="left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0" fontId="11" fillId="0" borderId="14" xfId="0" applyFont="1" applyBorder="1" applyAlignment="1">
      <alignment/>
    </xf>
    <xf numFmtId="0" fontId="4" fillId="0" borderId="21" xfId="0" applyFont="1" applyBorder="1" applyAlignment="1">
      <alignment horizontal="left"/>
    </xf>
    <xf numFmtId="49" fontId="3" fillId="0" borderId="15" xfId="0" applyNumberFormat="1" applyFont="1" applyBorder="1" applyAlignment="1">
      <alignment/>
    </xf>
    <xf numFmtId="0" fontId="9" fillId="0" borderId="15" xfId="0" applyFont="1" applyBorder="1" applyAlignment="1">
      <alignment horizontal="left"/>
    </xf>
    <xf numFmtId="16" fontId="9" fillId="0" borderId="15" xfId="0" applyNumberFormat="1" applyFont="1" applyBorder="1" applyAlignment="1">
      <alignment horizontal="left"/>
    </xf>
    <xf numFmtId="16" fontId="9" fillId="0" borderId="13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left"/>
    </xf>
    <xf numFmtId="49" fontId="9" fillId="0" borderId="15" xfId="0" applyNumberFormat="1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14" fillId="0" borderId="0" xfId="0" applyFont="1" applyAlignment="1">
      <alignment horizontal="left"/>
    </xf>
    <xf numFmtId="49" fontId="3" fillId="0" borderId="14" xfId="0" applyNumberFormat="1" applyFont="1" applyBorder="1" applyAlignment="1">
      <alignment horizontal="right"/>
    </xf>
    <xf numFmtId="2" fontId="5" fillId="0" borderId="23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3" fillId="0" borderId="22" xfId="0" applyFont="1" applyBorder="1" applyAlignment="1">
      <alignment/>
    </xf>
    <xf numFmtId="49" fontId="3" fillId="0" borderId="22" xfId="0" applyNumberFormat="1" applyFont="1" applyBorder="1" applyAlignment="1">
      <alignment horizontal="left"/>
    </xf>
    <xf numFmtId="0" fontId="3" fillId="0" borderId="29" xfId="0" applyFont="1" applyBorder="1" applyAlignment="1">
      <alignment/>
    </xf>
    <xf numFmtId="49" fontId="3" fillId="0" borderId="18" xfId="0" applyNumberFormat="1" applyFont="1" applyBorder="1" applyAlignment="1">
      <alignment horizontal="left"/>
    </xf>
    <xf numFmtId="0" fontId="3" fillId="0" borderId="1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18" xfId="0" applyFont="1" applyBorder="1" applyAlignment="1">
      <alignment horizontal="left"/>
    </xf>
    <xf numFmtId="16" fontId="3" fillId="0" borderId="10" xfId="0" applyNumberFormat="1" applyFont="1" applyBorder="1" applyAlignment="1">
      <alignment/>
    </xf>
    <xf numFmtId="0" fontId="9" fillId="0" borderId="3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32" borderId="14" xfId="0" applyFont="1" applyFill="1" applyBorder="1" applyAlignment="1">
      <alignment/>
    </xf>
    <xf numFmtId="0" fontId="4" fillId="32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4" fillId="32" borderId="15" xfId="0" applyFont="1" applyFill="1" applyBorder="1" applyAlignment="1">
      <alignment/>
    </xf>
    <xf numFmtId="2" fontId="4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5" xfId="0" applyFont="1" applyBorder="1" applyAlignment="1">
      <alignment/>
    </xf>
    <xf numFmtId="2" fontId="9" fillId="0" borderId="1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15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17" fillId="0" borderId="10" xfId="0" applyFont="1" applyBorder="1" applyAlignment="1">
      <alignment/>
    </xf>
    <xf numFmtId="2" fontId="17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49" fontId="3" fillId="0" borderId="10" xfId="0" applyNumberFormat="1" applyFont="1" applyBorder="1" applyAlignment="1">
      <alignment horizontal="right" wrapText="1"/>
    </xf>
    <xf numFmtId="2" fontId="4" fillId="0" borderId="14" xfId="0" applyNumberFormat="1" applyFont="1" applyBorder="1" applyAlignment="1">
      <alignment/>
    </xf>
    <xf numFmtId="2" fontId="4" fillId="0" borderId="16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3" fillId="0" borderId="31" xfId="0" applyFont="1" applyBorder="1" applyAlignment="1">
      <alignment/>
    </xf>
    <xf numFmtId="0" fontId="4" fillId="0" borderId="17" xfId="0" applyFont="1" applyBorder="1" applyAlignment="1">
      <alignment horizontal="left"/>
    </xf>
    <xf numFmtId="0" fontId="17" fillId="0" borderId="22" xfId="0" applyFont="1" applyBorder="1" applyAlignment="1">
      <alignment/>
    </xf>
    <xf numFmtId="2" fontId="17" fillId="0" borderId="22" xfId="0" applyNumberFormat="1" applyFont="1" applyBorder="1" applyAlignment="1">
      <alignment/>
    </xf>
    <xf numFmtId="0" fontId="3" fillId="0" borderId="29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2" fontId="3" fillId="0" borderId="22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6" xfId="0" applyFont="1" applyBorder="1" applyAlignment="1">
      <alignment/>
    </xf>
    <xf numFmtId="2" fontId="3" fillId="0" borderId="31" xfId="0" applyNumberFormat="1" applyFont="1" applyBorder="1" applyAlignment="1">
      <alignment/>
    </xf>
    <xf numFmtId="49" fontId="10" fillId="0" borderId="17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10" fillId="0" borderId="26" xfId="0" applyNumberFormat="1" applyFont="1" applyBorder="1" applyAlignment="1">
      <alignment/>
    </xf>
    <xf numFmtId="0" fontId="15" fillId="0" borderId="17" xfId="0" applyFont="1" applyBorder="1" applyAlignment="1">
      <alignment horizontal="left"/>
    </xf>
    <xf numFmtId="2" fontId="11" fillId="0" borderId="18" xfId="0" applyNumberFormat="1" applyFont="1" applyBorder="1" applyAlignment="1">
      <alignment/>
    </xf>
    <xf numFmtId="0" fontId="4" fillId="0" borderId="17" xfId="0" applyFont="1" applyBorder="1" applyAlignment="1">
      <alignment/>
    </xf>
    <xf numFmtId="2" fontId="4" fillId="0" borderId="17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3" fillId="0" borderId="26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2" fontId="3" fillId="0" borderId="21" xfId="0" applyNumberFormat="1" applyFont="1" applyBorder="1" applyAlignment="1">
      <alignment/>
    </xf>
    <xf numFmtId="2" fontId="3" fillId="0" borderId="32" xfId="0" applyNumberFormat="1" applyFont="1" applyBorder="1" applyAlignment="1">
      <alignment/>
    </xf>
    <xf numFmtId="0" fontId="15" fillId="0" borderId="16" xfId="0" applyFont="1" applyBorder="1" applyAlignment="1">
      <alignment/>
    </xf>
    <xf numFmtId="2" fontId="16" fillId="0" borderId="17" xfId="0" applyNumberFormat="1" applyFont="1" applyBorder="1" applyAlignment="1">
      <alignment/>
    </xf>
    <xf numFmtId="2" fontId="3" fillId="0" borderId="31" xfId="0" applyNumberFormat="1" applyFont="1" applyBorder="1" applyAlignment="1">
      <alignment/>
    </xf>
    <xf numFmtId="0" fontId="9" fillId="0" borderId="16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26" xfId="0" applyFont="1" applyBorder="1" applyAlignment="1">
      <alignment/>
    </xf>
    <xf numFmtId="2" fontId="4" fillId="0" borderId="18" xfId="0" applyNumberFormat="1" applyFont="1" applyBorder="1" applyAlignment="1">
      <alignment/>
    </xf>
    <xf numFmtId="2" fontId="4" fillId="0" borderId="31" xfId="0" applyNumberFormat="1" applyFont="1" applyBorder="1" applyAlignment="1">
      <alignment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">
      <selection activeCell="J11" sqref="J11"/>
    </sheetView>
  </sheetViews>
  <sheetFormatPr defaultColWidth="15.7109375" defaultRowHeight="12.75"/>
  <cols>
    <col min="1" max="1" width="2.7109375" style="2" customWidth="1"/>
    <col min="2" max="2" width="4.57421875" style="2" customWidth="1"/>
    <col min="3" max="4" width="15.7109375" style="2" customWidth="1"/>
    <col min="5" max="5" width="3.8515625" style="2" customWidth="1"/>
    <col min="6" max="6" width="15.7109375" style="2" hidden="1" customWidth="1"/>
    <col min="7" max="7" width="7.57421875" style="2" customWidth="1"/>
    <col min="8" max="8" width="7.8515625" style="2" customWidth="1"/>
    <col min="9" max="9" width="7.7109375" style="3" customWidth="1"/>
    <col min="10" max="11" width="8.8515625" style="2" customWidth="1"/>
    <col min="12" max="12" width="9.140625" style="2" customWidth="1"/>
    <col min="13" max="13" width="8.57421875" style="2" customWidth="1"/>
    <col min="14" max="16384" width="15.7109375" style="2" customWidth="1"/>
  </cols>
  <sheetData>
    <row r="1" spans="1:9" ht="84" customHeight="1">
      <c r="A1" s="162" t="s">
        <v>0</v>
      </c>
      <c r="B1" s="163"/>
      <c r="C1" s="163"/>
      <c r="D1" s="163"/>
      <c r="E1" s="163"/>
      <c r="F1" s="52"/>
      <c r="G1" s="52"/>
      <c r="H1" s="52"/>
      <c r="I1" s="53"/>
    </row>
    <row r="2" ht="1.5" customHeight="1" hidden="1">
      <c r="B2" s="23"/>
    </row>
    <row r="3" spans="2:9" ht="21.75" customHeight="1">
      <c r="B3" s="23"/>
      <c r="C3" s="23"/>
      <c r="I3" s="4"/>
    </row>
    <row r="4" spans="2:9" ht="21.75" customHeight="1">
      <c r="B4" s="23"/>
      <c r="C4" s="93" t="s">
        <v>167</v>
      </c>
      <c r="D4" s="23"/>
      <c r="H4" s="4"/>
      <c r="I4" s="2"/>
    </row>
    <row r="5" spans="2:9" ht="21.75" customHeight="1">
      <c r="B5" s="23"/>
      <c r="C5" s="23"/>
      <c r="D5" s="23"/>
      <c r="E5" s="23"/>
      <c r="I5" s="4"/>
    </row>
    <row r="6" spans="2:9" ht="21.75" customHeight="1">
      <c r="B6" s="23"/>
      <c r="C6" s="23"/>
      <c r="D6" s="23"/>
      <c r="E6" s="23"/>
      <c r="I6" s="4"/>
    </row>
    <row r="7" ht="15">
      <c r="B7" s="23"/>
    </row>
    <row r="8" spans="1:2" ht="15">
      <c r="A8" s="1" t="s">
        <v>1</v>
      </c>
      <c r="B8" s="23"/>
    </row>
    <row r="9" ht="12" customHeight="1">
      <c r="B9" s="23"/>
    </row>
    <row r="10" spans="2:9" ht="15" hidden="1">
      <c r="B10" s="23"/>
      <c r="I10" s="4"/>
    </row>
    <row r="11" spans="1:13" ht="35.25" customHeight="1">
      <c r="A11" s="6" t="s">
        <v>168</v>
      </c>
      <c r="B11" s="54"/>
      <c r="C11" s="14"/>
      <c r="D11" s="21"/>
      <c r="E11" s="9"/>
      <c r="F11" s="15"/>
      <c r="G11" s="50">
        <v>2015</v>
      </c>
      <c r="H11" s="50">
        <v>2016</v>
      </c>
      <c r="I11" s="51" t="s">
        <v>95</v>
      </c>
      <c r="J11" s="161" t="s">
        <v>161</v>
      </c>
      <c r="K11" s="6">
        <v>2018</v>
      </c>
      <c r="L11" s="6">
        <v>2019</v>
      </c>
      <c r="M11" s="6">
        <v>2020</v>
      </c>
    </row>
    <row r="12" spans="1:13" ht="21" customHeight="1">
      <c r="A12" s="14"/>
      <c r="B12" s="55">
        <v>100</v>
      </c>
      <c r="C12" s="21" t="s">
        <v>2</v>
      </c>
      <c r="D12" s="21"/>
      <c r="E12" s="9"/>
      <c r="F12" s="15"/>
      <c r="G12" s="6"/>
      <c r="H12" s="6"/>
      <c r="I12" s="94"/>
      <c r="J12" s="7"/>
      <c r="K12" s="8"/>
      <c r="L12" s="8"/>
      <c r="M12" s="8"/>
    </row>
    <row r="13" spans="1:13" ht="15">
      <c r="A13" s="8"/>
      <c r="B13" s="35">
        <v>110</v>
      </c>
      <c r="C13" s="65" t="s">
        <v>3</v>
      </c>
      <c r="D13" s="65"/>
      <c r="E13" s="65"/>
      <c r="F13" s="57"/>
      <c r="G13" s="71">
        <v>695.9</v>
      </c>
      <c r="H13" s="71">
        <v>793.18</v>
      </c>
      <c r="I13" s="95">
        <v>894.88</v>
      </c>
      <c r="J13" s="71">
        <v>1018.52</v>
      </c>
      <c r="K13" s="72">
        <v>1020</v>
      </c>
      <c r="L13" s="72">
        <v>1050</v>
      </c>
      <c r="M13" s="72">
        <v>1050</v>
      </c>
    </row>
    <row r="14" spans="1:13" ht="15">
      <c r="A14" s="8"/>
      <c r="B14" s="26">
        <v>120</v>
      </c>
      <c r="C14" s="66" t="s">
        <v>4</v>
      </c>
      <c r="D14" s="67"/>
      <c r="E14" s="67"/>
      <c r="F14" s="58"/>
      <c r="G14" s="72">
        <v>508.75</v>
      </c>
      <c r="H14" s="72">
        <v>503.16</v>
      </c>
      <c r="I14" s="96">
        <v>600</v>
      </c>
      <c r="J14" s="72">
        <v>600</v>
      </c>
      <c r="K14" s="72">
        <v>600</v>
      </c>
      <c r="L14" s="72">
        <v>600</v>
      </c>
      <c r="M14" s="72">
        <v>600</v>
      </c>
    </row>
    <row r="15" spans="1:13" ht="15">
      <c r="A15" s="8"/>
      <c r="B15" s="26">
        <v>130</v>
      </c>
      <c r="C15" s="66" t="s">
        <v>139</v>
      </c>
      <c r="D15" s="67"/>
      <c r="E15" s="67"/>
      <c r="F15" s="58"/>
      <c r="G15" s="72">
        <v>116.96</v>
      </c>
      <c r="H15" s="72">
        <v>119.26</v>
      </c>
      <c r="I15" s="96">
        <v>117</v>
      </c>
      <c r="J15" s="72">
        <v>117</v>
      </c>
      <c r="K15" s="72">
        <v>117</v>
      </c>
      <c r="L15" s="72">
        <v>117</v>
      </c>
      <c r="M15" s="72">
        <v>117</v>
      </c>
    </row>
    <row r="16" spans="1:13" ht="15">
      <c r="A16" s="8"/>
      <c r="B16" s="26"/>
      <c r="C16" s="59"/>
      <c r="D16" s="60"/>
      <c r="E16" s="60"/>
      <c r="F16" s="60"/>
      <c r="G16" s="72"/>
      <c r="H16" s="72"/>
      <c r="I16" s="96"/>
      <c r="J16" s="72"/>
      <c r="K16" s="72"/>
      <c r="L16" s="72"/>
      <c r="M16" s="72"/>
    </row>
    <row r="17" spans="1:13" ht="15">
      <c r="A17" s="5"/>
      <c r="B17" s="45"/>
      <c r="C17" s="61"/>
      <c r="D17" s="61"/>
      <c r="E17" s="61"/>
      <c r="F17" s="61"/>
      <c r="G17" s="72"/>
      <c r="H17" s="72"/>
      <c r="I17" s="96"/>
      <c r="J17" s="72"/>
      <c r="K17" s="72"/>
      <c r="L17" s="72"/>
      <c r="M17" s="72"/>
    </row>
    <row r="18" spans="1:13" ht="15">
      <c r="A18" s="6" t="s">
        <v>169</v>
      </c>
      <c r="B18" s="55">
        <v>200</v>
      </c>
      <c r="C18" s="62" t="s">
        <v>5</v>
      </c>
      <c r="D18" s="63"/>
      <c r="E18" s="60"/>
      <c r="F18" s="60"/>
      <c r="G18" s="72"/>
      <c r="H18" s="72"/>
      <c r="I18" s="96"/>
      <c r="J18" s="72"/>
      <c r="K18" s="72"/>
      <c r="L18" s="72"/>
      <c r="M18" s="72"/>
    </row>
    <row r="19" spans="1:13" ht="15">
      <c r="A19" s="8"/>
      <c r="B19" s="26">
        <v>210</v>
      </c>
      <c r="C19" s="68" t="s">
        <v>141</v>
      </c>
      <c r="D19" s="69"/>
      <c r="E19" s="69"/>
      <c r="F19" s="60"/>
      <c r="G19" s="72">
        <v>35.84</v>
      </c>
      <c r="H19" s="72">
        <v>39.38</v>
      </c>
      <c r="I19" s="96">
        <v>35</v>
      </c>
      <c r="J19" s="72">
        <v>35</v>
      </c>
      <c r="K19" s="72">
        <v>35</v>
      </c>
      <c r="L19" s="72">
        <v>35</v>
      </c>
      <c r="M19" s="72">
        <v>35</v>
      </c>
    </row>
    <row r="20" spans="1:13" ht="15">
      <c r="A20" s="56"/>
      <c r="B20" s="27">
        <v>211</v>
      </c>
      <c r="C20" s="66" t="s">
        <v>94</v>
      </c>
      <c r="D20" s="67"/>
      <c r="E20" s="67"/>
      <c r="F20" s="58"/>
      <c r="G20" s="72">
        <v>7.38</v>
      </c>
      <c r="H20" s="72">
        <v>7.73</v>
      </c>
      <c r="I20" s="96">
        <v>0</v>
      </c>
      <c r="J20" s="72">
        <v>0</v>
      </c>
      <c r="K20" s="72">
        <v>0</v>
      </c>
      <c r="L20" s="72">
        <v>0</v>
      </c>
      <c r="M20" s="72">
        <v>0</v>
      </c>
    </row>
    <row r="21" spans="1:13" ht="15">
      <c r="A21" s="56"/>
      <c r="B21" s="27">
        <v>220</v>
      </c>
      <c r="C21" s="66" t="s">
        <v>140</v>
      </c>
      <c r="D21" s="67"/>
      <c r="E21" s="67"/>
      <c r="F21" s="58"/>
      <c r="G21" s="72">
        <v>52.56</v>
      </c>
      <c r="H21" s="72">
        <v>73.34</v>
      </c>
      <c r="I21" s="96">
        <v>52.8</v>
      </c>
      <c r="J21" s="72">
        <v>56.92</v>
      </c>
      <c r="K21" s="72">
        <v>48.19</v>
      </c>
      <c r="L21" s="72">
        <v>48.19</v>
      </c>
      <c r="M21" s="72">
        <v>48.19</v>
      </c>
    </row>
    <row r="22" spans="1:13" ht="15">
      <c r="A22" s="56"/>
      <c r="B22" s="25">
        <v>240</v>
      </c>
      <c r="C22" s="67" t="s">
        <v>6</v>
      </c>
      <c r="D22" s="67"/>
      <c r="E22" s="67"/>
      <c r="F22" s="58"/>
      <c r="G22" s="72">
        <v>0.07</v>
      </c>
      <c r="H22" s="72">
        <v>0.16</v>
      </c>
      <c r="I22" s="96">
        <v>0.15</v>
      </c>
      <c r="J22" s="72">
        <v>0.25</v>
      </c>
      <c r="K22" s="72">
        <v>0.15</v>
      </c>
      <c r="L22" s="72">
        <v>0.15</v>
      </c>
      <c r="M22" s="72">
        <v>0.15</v>
      </c>
    </row>
    <row r="23" spans="1:13" ht="15">
      <c r="A23" s="56"/>
      <c r="B23" s="25">
        <v>290</v>
      </c>
      <c r="C23" s="67" t="s">
        <v>42</v>
      </c>
      <c r="D23" s="67"/>
      <c r="E23" s="67"/>
      <c r="F23" s="58"/>
      <c r="G23" s="72">
        <v>2.57</v>
      </c>
      <c r="H23" s="72">
        <v>0.63</v>
      </c>
      <c r="I23" s="96">
        <v>0.5</v>
      </c>
      <c r="J23" s="72">
        <v>0.74</v>
      </c>
      <c r="K23" s="72">
        <v>0.5</v>
      </c>
      <c r="L23" s="72">
        <v>0.5</v>
      </c>
      <c r="M23" s="72">
        <v>0.5</v>
      </c>
    </row>
    <row r="24" spans="1:13" ht="15">
      <c r="A24" s="8"/>
      <c r="B24" s="25"/>
      <c r="C24" s="59"/>
      <c r="D24" s="60"/>
      <c r="E24" s="60"/>
      <c r="F24" s="60"/>
      <c r="G24" s="72"/>
      <c r="H24" s="72"/>
      <c r="I24" s="96"/>
      <c r="J24" s="72"/>
      <c r="K24" s="72"/>
      <c r="L24" s="72"/>
      <c r="M24" s="72"/>
    </row>
    <row r="25" spans="1:13" ht="15">
      <c r="A25" s="5"/>
      <c r="B25" s="45"/>
      <c r="C25" s="64"/>
      <c r="D25" s="61"/>
      <c r="E25" s="61"/>
      <c r="F25" s="61"/>
      <c r="G25" s="72"/>
      <c r="H25" s="72"/>
      <c r="I25" s="96"/>
      <c r="J25" s="72"/>
      <c r="K25" s="72"/>
      <c r="L25" s="72"/>
      <c r="M25" s="72"/>
    </row>
    <row r="26" spans="1:13" ht="15">
      <c r="A26" s="6" t="s">
        <v>170</v>
      </c>
      <c r="B26" s="46">
        <v>300</v>
      </c>
      <c r="C26" s="63" t="s">
        <v>7</v>
      </c>
      <c r="D26" s="63"/>
      <c r="E26" s="60"/>
      <c r="F26" s="60"/>
      <c r="G26" s="72"/>
      <c r="H26" s="72"/>
      <c r="I26" s="96"/>
      <c r="J26" s="72"/>
      <c r="K26" s="158"/>
      <c r="L26" s="158"/>
      <c r="M26" s="158"/>
    </row>
    <row r="27" spans="1:13" ht="15">
      <c r="A27" s="6"/>
      <c r="B27" s="25">
        <v>310</v>
      </c>
      <c r="C27" s="68" t="s">
        <v>43</v>
      </c>
      <c r="D27" s="70"/>
      <c r="E27" s="69"/>
      <c r="F27" s="60"/>
      <c r="G27" s="72">
        <v>384.89</v>
      </c>
      <c r="H27" s="72">
        <v>450.95</v>
      </c>
      <c r="I27" s="96">
        <v>471.5</v>
      </c>
      <c r="J27" s="72">
        <v>471.5</v>
      </c>
      <c r="K27" s="158">
        <v>471.5</v>
      </c>
      <c r="L27" s="158">
        <v>471.5</v>
      </c>
      <c r="M27" s="158">
        <v>471.5</v>
      </c>
    </row>
    <row r="28" spans="1:13" ht="15">
      <c r="A28" s="8"/>
      <c r="B28" s="25"/>
      <c r="C28" s="66" t="s">
        <v>100</v>
      </c>
      <c r="D28" s="67"/>
      <c r="E28" s="67"/>
      <c r="F28" s="58"/>
      <c r="G28" s="72"/>
      <c r="H28" s="72">
        <v>0</v>
      </c>
      <c r="I28" s="96"/>
      <c r="J28" s="72">
        <v>3</v>
      </c>
      <c r="K28" s="158"/>
      <c r="L28" s="158"/>
      <c r="M28" s="158"/>
    </row>
    <row r="29" spans="1:13" ht="15">
      <c r="A29" s="8"/>
      <c r="B29" s="25"/>
      <c r="C29" s="67" t="s">
        <v>101</v>
      </c>
      <c r="D29" s="67"/>
      <c r="E29" s="67"/>
      <c r="F29" s="58"/>
      <c r="G29" s="72"/>
      <c r="H29" s="72">
        <v>0</v>
      </c>
      <c r="I29" s="96"/>
      <c r="J29" s="72"/>
      <c r="K29" s="8"/>
      <c r="L29" s="8"/>
      <c r="M29" s="8"/>
    </row>
    <row r="30" spans="1:13" ht="15">
      <c r="A30" s="8"/>
      <c r="B30" s="25"/>
      <c r="C30" s="67" t="s">
        <v>102</v>
      </c>
      <c r="D30" s="67"/>
      <c r="E30" s="67"/>
      <c r="F30" s="58"/>
      <c r="G30" s="72"/>
      <c r="H30" s="72">
        <v>0.15</v>
      </c>
      <c r="I30" s="96"/>
      <c r="J30" s="72">
        <v>1</v>
      </c>
      <c r="K30" s="8"/>
      <c r="L30" s="8"/>
      <c r="M30" s="8"/>
    </row>
    <row r="31" spans="1:13" ht="15">
      <c r="A31" s="8"/>
      <c r="B31" s="25"/>
      <c r="C31" s="67"/>
      <c r="D31" s="67"/>
      <c r="E31" s="67"/>
      <c r="F31" s="58"/>
      <c r="G31" s="72"/>
      <c r="H31" s="72"/>
      <c r="I31" s="96"/>
      <c r="J31" s="72"/>
      <c r="K31" s="8"/>
      <c r="L31" s="8"/>
      <c r="M31" s="8"/>
    </row>
    <row r="32" spans="1:13" ht="15">
      <c r="A32" s="6"/>
      <c r="B32" s="25"/>
      <c r="C32" s="74" t="s">
        <v>131</v>
      </c>
      <c r="D32" s="67"/>
      <c r="E32" s="67"/>
      <c r="F32" s="58"/>
      <c r="G32" s="72">
        <v>52.89</v>
      </c>
      <c r="H32" s="72">
        <v>33</v>
      </c>
      <c r="I32" s="96">
        <v>0</v>
      </c>
      <c r="J32" s="72">
        <v>0</v>
      </c>
      <c r="K32" s="8"/>
      <c r="L32" s="8"/>
      <c r="M32" s="8"/>
    </row>
    <row r="33" spans="1:13" ht="15">
      <c r="A33" s="8"/>
      <c r="B33" s="25"/>
      <c r="C33" s="60"/>
      <c r="D33" s="63"/>
      <c r="E33" s="60"/>
      <c r="F33" s="60"/>
      <c r="G33" s="72"/>
      <c r="H33" s="72"/>
      <c r="I33" s="96"/>
      <c r="J33" s="72"/>
      <c r="K33" s="8"/>
      <c r="L33" s="8"/>
      <c r="M33" s="8"/>
    </row>
    <row r="34" ht="15">
      <c r="J34" s="3"/>
    </row>
    <row r="35" spans="2:13" ht="15">
      <c r="B35" s="23"/>
      <c r="C35" s="1" t="s">
        <v>33</v>
      </c>
      <c r="D35" s="1"/>
      <c r="E35" s="1"/>
      <c r="F35" s="1"/>
      <c r="G35" s="73">
        <f aca="true" t="shared" si="0" ref="G35:M35">SUM(G13:G34)</f>
        <v>1857.8100000000002</v>
      </c>
      <c r="H35" s="73">
        <f t="shared" si="0"/>
        <v>2020.9400000000003</v>
      </c>
      <c r="I35" s="73">
        <f t="shared" si="0"/>
        <v>2171.83</v>
      </c>
      <c r="J35" s="73">
        <f t="shared" si="0"/>
        <v>2303.9300000000003</v>
      </c>
      <c r="K35" s="73">
        <f t="shared" si="0"/>
        <v>2292.34</v>
      </c>
      <c r="L35" s="73">
        <f t="shared" si="0"/>
        <v>2322.34</v>
      </c>
      <c r="M35" s="73">
        <f t="shared" si="0"/>
        <v>2322.34</v>
      </c>
    </row>
    <row r="36" ht="15">
      <c r="B36" s="23"/>
    </row>
    <row r="37" spans="1:9" ht="15">
      <c r="A37" s="17"/>
      <c r="B37" s="17"/>
      <c r="C37" s="17"/>
      <c r="D37" s="5"/>
      <c r="E37" s="5"/>
      <c r="F37" s="5"/>
      <c r="G37" s="5"/>
      <c r="H37" s="5"/>
      <c r="I37" s="19"/>
    </row>
    <row r="38" spans="1:9" ht="15">
      <c r="A38" s="5"/>
      <c r="B38" s="5"/>
      <c r="C38" s="5"/>
      <c r="D38" s="5"/>
      <c r="E38" s="5"/>
      <c r="F38" s="5"/>
      <c r="G38" s="5"/>
      <c r="H38" s="5"/>
      <c r="I38" s="19"/>
    </row>
    <row r="39" spans="1:9" ht="15">
      <c r="A39" s="5"/>
      <c r="B39" s="5"/>
      <c r="C39" s="5"/>
      <c r="D39" s="5"/>
      <c r="E39" s="5"/>
      <c r="F39" s="5"/>
      <c r="G39" s="5"/>
      <c r="H39" s="5"/>
      <c r="I39" s="19"/>
    </row>
    <row r="40" spans="1:9" ht="15">
      <c r="A40" s="5"/>
      <c r="B40" s="5"/>
      <c r="C40" s="5"/>
      <c r="D40" s="5"/>
      <c r="E40" s="5"/>
      <c r="F40" s="5"/>
      <c r="G40" s="5"/>
      <c r="H40" s="5"/>
      <c r="I40" s="19"/>
    </row>
  </sheetData>
  <sheetProtection/>
  <mergeCells count="1">
    <mergeCell ref="A1:E1"/>
  </mergeCells>
  <printOptions horizontalCentered="1"/>
  <pageMargins left="0" right="0" top="0.7874015748031497" bottom="0.7874015748031497" header="0.5118110236220472" footer="0.5118110236220472"/>
  <pageSetup horizontalDpi="600" verticalDpi="600" orientation="portrait" paperSize="9" r:id="rId3"/>
  <ignoredErrors>
    <ignoredError sqref="I11" numberStoredAsText="1"/>
  </ignoredErrors>
  <legacyDrawing r:id="rId2"/>
  <oleObjects>
    <oleObject progId="Word.Picture.8" shapeId="23459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O171"/>
  <sheetViews>
    <sheetView tabSelected="1" zoomScalePageLayoutView="0" workbookViewId="0" topLeftCell="A1">
      <selection activeCell="C84" sqref="C84"/>
    </sheetView>
  </sheetViews>
  <sheetFormatPr defaultColWidth="9.140625" defaultRowHeight="12.75"/>
  <cols>
    <col min="1" max="1" width="2.7109375" style="2" customWidth="1"/>
    <col min="2" max="2" width="3.57421875" style="2" customWidth="1"/>
    <col min="3" max="3" width="37.00390625" style="2" customWidth="1"/>
    <col min="4" max="4" width="0.71875" style="2" hidden="1" customWidth="1"/>
    <col min="5" max="6" width="9.140625" style="2" hidden="1" customWidth="1"/>
    <col min="7" max="7" width="2.140625" style="2" hidden="1" customWidth="1"/>
    <col min="8" max="8" width="4.140625" style="2" hidden="1" customWidth="1"/>
    <col min="9" max="9" width="7.28125" style="2" customWidth="1"/>
    <col min="10" max="10" width="8.7109375" style="2" customWidth="1"/>
    <col min="11" max="11" width="8.421875" style="2" customWidth="1"/>
    <col min="12" max="12" width="7.7109375" style="2" customWidth="1"/>
    <col min="13" max="13" width="7.421875" style="2" customWidth="1"/>
    <col min="14" max="16384" width="9.140625" style="2" customWidth="1"/>
  </cols>
  <sheetData>
    <row r="1" spans="1:2" ht="15" customHeight="1">
      <c r="A1" s="1" t="s">
        <v>8</v>
      </c>
      <c r="B1" s="23"/>
    </row>
    <row r="2" spans="2:3" ht="15.75">
      <c r="B2" s="23"/>
      <c r="C2" s="1" t="s">
        <v>8</v>
      </c>
    </row>
    <row r="3" spans="2:11" ht="6" customHeight="1">
      <c r="B3" s="23"/>
      <c r="K3" s="1"/>
    </row>
    <row r="4" spans="1:15" ht="35.25" customHeight="1">
      <c r="A4" s="6"/>
      <c r="B4" s="24"/>
      <c r="C4" s="14"/>
      <c r="D4" s="21"/>
      <c r="E4" s="21"/>
      <c r="F4" s="9"/>
      <c r="G4" s="9"/>
      <c r="H4" s="15"/>
      <c r="I4" s="6">
        <v>2015</v>
      </c>
      <c r="J4" s="6">
        <v>2016</v>
      </c>
      <c r="K4" s="6">
        <v>2017</v>
      </c>
      <c r="L4" s="164" t="s">
        <v>162</v>
      </c>
      <c r="M4" s="6">
        <v>2018</v>
      </c>
      <c r="N4" s="6">
        <v>2019</v>
      </c>
      <c r="O4" s="6">
        <v>2020</v>
      </c>
    </row>
    <row r="5" spans="1:15" ht="27" customHeight="1">
      <c r="A5" s="6"/>
      <c r="B5" s="24" t="s">
        <v>151</v>
      </c>
      <c r="C5" s="84" t="s">
        <v>136</v>
      </c>
      <c r="D5" s="21"/>
      <c r="E5" s="21"/>
      <c r="F5" s="9"/>
      <c r="G5" s="9"/>
      <c r="H5" s="15"/>
      <c r="I5" s="8"/>
      <c r="J5" s="8"/>
      <c r="K5" s="6"/>
      <c r="L5" s="14"/>
      <c r="M5" s="8"/>
      <c r="N5" s="8"/>
      <c r="O5" s="8"/>
    </row>
    <row r="6" spans="1:15" ht="15" customHeight="1">
      <c r="A6" s="8"/>
      <c r="B6" s="75">
        <v>610</v>
      </c>
      <c r="C6" s="68" t="s">
        <v>9</v>
      </c>
      <c r="D6" s="9"/>
      <c r="E6" s="9"/>
      <c r="F6" s="15"/>
      <c r="G6" s="9"/>
      <c r="H6" s="15"/>
      <c r="I6" s="13">
        <v>119.67</v>
      </c>
      <c r="J6" s="13">
        <v>139.73</v>
      </c>
      <c r="K6" s="13">
        <v>141.3</v>
      </c>
      <c r="L6" s="144">
        <v>144.7</v>
      </c>
      <c r="M6" s="13">
        <v>151</v>
      </c>
      <c r="N6" s="13">
        <v>151</v>
      </c>
      <c r="O6" s="13">
        <v>151</v>
      </c>
    </row>
    <row r="7" spans="1:15" ht="15" customHeight="1">
      <c r="A7" s="8"/>
      <c r="B7" s="75">
        <v>620</v>
      </c>
      <c r="C7" s="68" t="s">
        <v>10</v>
      </c>
      <c r="D7" s="9"/>
      <c r="E7" s="9"/>
      <c r="F7" s="9"/>
      <c r="G7" s="9"/>
      <c r="H7" s="15"/>
      <c r="I7" s="13">
        <v>94.3</v>
      </c>
      <c r="J7" s="13">
        <v>111.42</v>
      </c>
      <c r="K7" s="13">
        <v>109</v>
      </c>
      <c r="L7" s="144">
        <v>111.5</v>
      </c>
      <c r="M7" s="13">
        <v>113.5</v>
      </c>
      <c r="N7" s="13">
        <v>113.5</v>
      </c>
      <c r="O7" s="13">
        <v>113.5</v>
      </c>
    </row>
    <row r="8" spans="1:15" ht="15" customHeight="1">
      <c r="A8" s="8"/>
      <c r="B8" s="75">
        <v>631</v>
      </c>
      <c r="C8" s="68" t="s">
        <v>171</v>
      </c>
      <c r="D8" s="9"/>
      <c r="E8" s="9"/>
      <c r="F8" s="9"/>
      <c r="G8" s="9"/>
      <c r="H8" s="15"/>
      <c r="I8" s="13">
        <v>1.2</v>
      </c>
      <c r="J8" s="13">
        <v>1.04</v>
      </c>
      <c r="K8" s="13">
        <v>1.5</v>
      </c>
      <c r="L8" s="144">
        <v>1.5</v>
      </c>
      <c r="M8" s="13">
        <v>1.5</v>
      </c>
      <c r="N8" s="13">
        <v>1.5</v>
      </c>
      <c r="O8" s="13">
        <v>1.5</v>
      </c>
    </row>
    <row r="9" spans="1:15" ht="15" customHeight="1">
      <c r="A9" s="8"/>
      <c r="B9" s="75">
        <v>632</v>
      </c>
      <c r="C9" s="68" t="s">
        <v>172</v>
      </c>
      <c r="D9" s="9"/>
      <c r="E9" s="9"/>
      <c r="F9" s="9"/>
      <c r="G9" s="9"/>
      <c r="H9" s="15"/>
      <c r="I9" s="13">
        <v>15.6</v>
      </c>
      <c r="J9" s="13">
        <v>16.34</v>
      </c>
      <c r="K9" s="13">
        <v>17.4</v>
      </c>
      <c r="L9" s="144">
        <v>21.27</v>
      </c>
      <c r="M9" s="13">
        <v>21.27</v>
      </c>
      <c r="N9" s="13">
        <v>21.27</v>
      </c>
      <c r="O9" s="13">
        <v>21.27</v>
      </c>
    </row>
    <row r="10" spans="1:15" ht="15" customHeight="1">
      <c r="A10" s="8"/>
      <c r="B10" s="75">
        <v>633</v>
      </c>
      <c r="C10" s="68" t="s">
        <v>11</v>
      </c>
      <c r="D10" s="9"/>
      <c r="E10" s="9"/>
      <c r="F10" s="9"/>
      <c r="G10" s="9"/>
      <c r="H10" s="15"/>
      <c r="I10" s="13">
        <v>30.51</v>
      </c>
      <c r="J10" s="13">
        <v>31.25</v>
      </c>
      <c r="K10" s="13">
        <v>30</v>
      </c>
      <c r="L10" s="144">
        <v>35.71</v>
      </c>
      <c r="M10" s="13">
        <v>32.02</v>
      </c>
      <c r="N10" s="13">
        <v>32.02</v>
      </c>
      <c r="O10" s="13">
        <v>32.02</v>
      </c>
    </row>
    <row r="11" spans="1:15" ht="15" customHeight="1">
      <c r="A11" s="8"/>
      <c r="B11" s="75">
        <v>634</v>
      </c>
      <c r="C11" s="68" t="s">
        <v>173</v>
      </c>
      <c r="D11" s="9"/>
      <c r="E11" s="9"/>
      <c r="F11" s="9"/>
      <c r="G11" s="9"/>
      <c r="H11" s="15"/>
      <c r="I11" s="13">
        <v>2.18</v>
      </c>
      <c r="J11" s="13">
        <v>2.32</v>
      </c>
      <c r="K11" s="13">
        <v>3</v>
      </c>
      <c r="L11" s="144">
        <v>6.16</v>
      </c>
      <c r="M11" s="13">
        <v>3.15</v>
      </c>
      <c r="N11" s="13">
        <v>3.15</v>
      </c>
      <c r="O11" s="13">
        <v>3.15</v>
      </c>
    </row>
    <row r="12" spans="1:15" ht="15" customHeight="1">
      <c r="A12" s="8"/>
      <c r="B12" s="75">
        <v>635</v>
      </c>
      <c r="C12" s="68" t="s">
        <v>38</v>
      </c>
      <c r="D12" s="9"/>
      <c r="E12" s="9"/>
      <c r="F12" s="9"/>
      <c r="G12" s="9"/>
      <c r="H12" s="15"/>
      <c r="I12" s="13">
        <v>15.74</v>
      </c>
      <c r="J12" s="13">
        <v>9.8</v>
      </c>
      <c r="K12" s="13">
        <v>39</v>
      </c>
      <c r="L12" s="144">
        <v>49.92</v>
      </c>
      <c r="M12" s="13">
        <v>1.3</v>
      </c>
      <c r="N12" s="13">
        <v>1.3</v>
      </c>
      <c r="O12" s="13">
        <v>1.3</v>
      </c>
    </row>
    <row r="13" spans="1:15" ht="15" customHeight="1">
      <c r="A13" s="8"/>
      <c r="B13" s="75">
        <v>636</v>
      </c>
      <c r="C13" s="68" t="s">
        <v>93</v>
      </c>
      <c r="D13" s="9"/>
      <c r="E13" s="9"/>
      <c r="F13" s="9"/>
      <c r="G13" s="9"/>
      <c r="H13" s="15"/>
      <c r="I13" s="13">
        <v>8.83</v>
      </c>
      <c r="J13" s="13">
        <v>12.85</v>
      </c>
      <c r="K13" s="13">
        <v>12.71</v>
      </c>
      <c r="L13" s="144">
        <v>12.81</v>
      </c>
      <c r="M13" s="13">
        <v>9.73</v>
      </c>
      <c r="N13" s="13">
        <v>9.73</v>
      </c>
      <c r="O13" s="13">
        <v>9.73</v>
      </c>
    </row>
    <row r="14" spans="1:15" ht="15" customHeight="1">
      <c r="A14" s="8"/>
      <c r="B14" s="75">
        <v>637</v>
      </c>
      <c r="C14" s="68" t="s">
        <v>143</v>
      </c>
      <c r="D14" s="9"/>
      <c r="E14" s="9"/>
      <c r="F14" s="9"/>
      <c r="G14" s="9"/>
      <c r="H14" s="15"/>
      <c r="I14" s="13"/>
      <c r="J14" s="13"/>
      <c r="K14" s="13"/>
      <c r="L14" s="144"/>
      <c r="M14" s="13"/>
      <c r="N14" s="13"/>
      <c r="O14" s="13"/>
    </row>
    <row r="15" spans="1:15" ht="15" customHeight="1">
      <c r="A15" s="8"/>
      <c r="B15" s="75"/>
      <c r="C15" s="68" t="s">
        <v>91</v>
      </c>
      <c r="D15" s="9"/>
      <c r="E15" s="9"/>
      <c r="F15" s="9"/>
      <c r="G15" s="9"/>
      <c r="H15" s="15"/>
      <c r="I15" s="13">
        <v>84.43</v>
      </c>
      <c r="J15" s="13">
        <v>89.55</v>
      </c>
      <c r="K15" s="13">
        <v>85.5</v>
      </c>
      <c r="L15" s="144">
        <v>99.67</v>
      </c>
      <c r="M15" s="13">
        <v>94.75</v>
      </c>
      <c r="N15" s="13">
        <v>94.75</v>
      </c>
      <c r="O15" s="13">
        <v>94.75</v>
      </c>
    </row>
    <row r="16" spans="1:15" ht="15" customHeight="1">
      <c r="A16" s="8"/>
      <c r="B16" s="77">
        <v>642</v>
      </c>
      <c r="C16" s="68" t="s">
        <v>174</v>
      </c>
      <c r="D16" s="9"/>
      <c r="E16" s="9"/>
      <c r="F16" s="9"/>
      <c r="G16" s="9"/>
      <c r="H16" s="15"/>
      <c r="I16" s="13">
        <v>7.2</v>
      </c>
      <c r="J16" s="13">
        <v>3.9</v>
      </c>
      <c r="K16" s="13">
        <v>4</v>
      </c>
      <c r="L16" s="144">
        <v>4.06</v>
      </c>
      <c r="M16" s="13">
        <v>4.06</v>
      </c>
      <c r="N16" s="13">
        <v>4.06</v>
      </c>
      <c r="O16" s="13">
        <v>4.06</v>
      </c>
    </row>
    <row r="17" spans="1:15" ht="15" customHeight="1">
      <c r="A17" s="8"/>
      <c r="B17" s="78"/>
      <c r="C17" s="66"/>
      <c r="D17" s="10"/>
      <c r="E17" s="10"/>
      <c r="F17" s="10"/>
      <c r="G17" s="10"/>
      <c r="H17" s="11"/>
      <c r="I17" s="13"/>
      <c r="J17" s="13"/>
      <c r="K17" s="28"/>
      <c r="L17" s="145"/>
      <c r="M17" s="13"/>
      <c r="N17" s="13"/>
      <c r="O17" s="13"/>
    </row>
    <row r="18" spans="1:15" ht="15" customHeight="1" thickBot="1">
      <c r="A18" s="56"/>
      <c r="B18" s="79">
        <v>651</v>
      </c>
      <c r="C18" s="66" t="s">
        <v>28</v>
      </c>
      <c r="D18" s="10"/>
      <c r="E18" s="10"/>
      <c r="F18" s="10"/>
      <c r="G18" s="10"/>
      <c r="H18" s="11"/>
      <c r="I18" s="28">
        <v>2.69</v>
      </c>
      <c r="J18" s="28">
        <v>4.07</v>
      </c>
      <c r="K18" s="28">
        <v>4</v>
      </c>
      <c r="L18" s="145">
        <v>4</v>
      </c>
      <c r="M18" s="13">
        <v>3</v>
      </c>
      <c r="N18" s="13">
        <v>3</v>
      </c>
      <c r="O18" s="13">
        <v>3</v>
      </c>
    </row>
    <row r="19" spans="1:15" ht="15" customHeight="1" thickBot="1">
      <c r="A19" s="105"/>
      <c r="B19" s="85"/>
      <c r="C19" s="29"/>
      <c r="D19" s="29"/>
      <c r="E19" s="29"/>
      <c r="F19" s="29"/>
      <c r="G19" s="29"/>
      <c r="H19" s="29"/>
      <c r="I19" s="30">
        <f aca="true" t="shared" si="0" ref="I19:O19">SUM(I6:I18)</f>
        <v>382.34999999999997</v>
      </c>
      <c r="J19" s="30">
        <f t="shared" si="0"/>
        <v>422.27</v>
      </c>
      <c r="K19" s="30">
        <f t="shared" si="0"/>
        <v>447.40999999999997</v>
      </c>
      <c r="L19" s="146">
        <f t="shared" si="0"/>
        <v>491.3</v>
      </c>
      <c r="M19" s="146">
        <f t="shared" si="0"/>
        <v>435.28</v>
      </c>
      <c r="N19" s="146">
        <f t="shared" si="0"/>
        <v>435.28</v>
      </c>
      <c r="O19" s="160">
        <f t="shared" si="0"/>
        <v>435.28</v>
      </c>
    </row>
    <row r="20" spans="1:12" ht="1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19"/>
      <c r="L20" s="19"/>
    </row>
    <row r="21" spans="1:15" ht="15" customHeight="1">
      <c r="A21" s="6"/>
      <c r="B21" s="86" t="s">
        <v>152</v>
      </c>
      <c r="C21" s="31" t="s">
        <v>50</v>
      </c>
      <c r="D21" s="9"/>
      <c r="E21" s="9"/>
      <c r="F21" s="9"/>
      <c r="G21" s="9"/>
      <c r="H21" s="9"/>
      <c r="I21" s="9"/>
      <c r="J21" s="9"/>
      <c r="K21" s="13"/>
      <c r="L21" s="144"/>
      <c r="M21" s="8"/>
      <c r="N21" s="8"/>
      <c r="O21" s="8"/>
    </row>
    <row r="22" spans="1:15" ht="15" customHeight="1">
      <c r="A22" s="8"/>
      <c r="B22" s="87" t="s">
        <v>51</v>
      </c>
      <c r="C22" s="69" t="s">
        <v>175</v>
      </c>
      <c r="D22" s="9"/>
      <c r="E22" s="9"/>
      <c r="F22" s="9"/>
      <c r="G22" s="9"/>
      <c r="H22" s="15"/>
      <c r="I22" s="13">
        <v>2.93</v>
      </c>
      <c r="J22" s="13">
        <v>3</v>
      </c>
      <c r="K22" s="20">
        <v>0</v>
      </c>
      <c r="L22" s="144">
        <v>0</v>
      </c>
      <c r="M22" s="13">
        <v>0</v>
      </c>
      <c r="N22" s="13">
        <v>0</v>
      </c>
      <c r="O22" s="13">
        <v>0</v>
      </c>
    </row>
    <row r="23" spans="1:15" ht="15" customHeight="1">
      <c r="A23" s="8"/>
      <c r="B23" s="87" t="s">
        <v>52</v>
      </c>
      <c r="C23" s="76" t="s">
        <v>176</v>
      </c>
      <c r="D23" s="5"/>
      <c r="E23" s="5"/>
      <c r="F23" s="5"/>
      <c r="G23" s="5"/>
      <c r="H23" s="32"/>
      <c r="I23" s="13">
        <v>2.75</v>
      </c>
      <c r="J23" s="13">
        <v>2.75</v>
      </c>
      <c r="K23" s="20">
        <v>0</v>
      </c>
      <c r="L23" s="144">
        <v>0</v>
      </c>
      <c r="M23" s="13">
        <v>0</v>
      </c>
      <c r="N23" s="13">
        <v>0</v>
      </c>
      <c r="O23" s="13">
        <v>0</v>
      </c>
    </row>
    <row r="24" spans="1:15" ht="15" customHeight="1">
      <c r="A24" s="8"/>
      <c r="B24" s="88" t="s">
        <v>56</v>
      </c>
      <c r="C24" s="69" t="s">
        <v>177</v>
      </c>
      <c r="D24" s="9"/>
      <c r="E24" s="9"/>
      <c r="F24" s="9"/>
      <c r="G24" s="9"/>
      <c r="H24" s="15"/>
      <c r="I24" s="13">
        <v>8.71</v>
      </c>
      <c r="J24" s="13">
        <v>11.03</v>
      </c>
      <c r="K24" s="20">
        <v>20</v>
      </c>
      <c r="L24" s="144">
        <v>30</v>
      </c>
      <c r="M24" s="13">
        <v>40</v>
      </c>
      <c r="N24" s="13">
        <v>20</v>
      </c>
      <c r="O24" s="13">
        <v>20</v>
      </c>
    </row>
    <row r="25" spans="1:15" ht="15" customHeight="1">
      <c r="A25" s="8"/>
      <c r="B25" s="88" t="s">
        <v>53</v>
      </c>
      <c r="C25" s="76" t="s">
        <v>54</v>
      </c>
      <c r="D25" s="5"/>
      <c r="E25" s="5"/>
      <c r="F25" s="5"/>
      <c r="G25" s="5"/>
      <c r="H25" s="32"/>
      <c r="I25" s="13">
        <v>14.42</v>
      </c>
      <c r="J25" s="13">
        <v>16.93</v>
      </c>
      <c r="K25" s="20">
        <v>16</v>
      </c>
      <c r="L25" s="144">
        <v>24.1</v>
      </c>
      <c r="M25" s="13">
        <v>16</v>
      </c>
      <c r="N25" s="13">
        <v>16</v>
      </c>
      <c r="O25" s="13">
        <v>16</v>
      </c>
    </row>
    <row r="26" spans="1:15" ht="15" customHeight="1" thickBot="1">
      <c r="A26" s="56"/>
      <c r="B26" s="89" t="s">
        <v>55</v>
      </c>
      <c r="C26" s="67" t="s">
        <v>14</v>
      </c>
      <c r="D26" s="10"/>
      <c r="E26" s="10"/>
      <c r="F26" s="10"/>
      <c r="G26" s="10"/>
      <c r="H26" s="11"/>
      <c r="I26" s="28">
        <v>0.05</v>
      </c>
      <c r="J26" s="28">
        <v>0.32</v>
      </c>
      <c r="K26" s="12">
        <v>0.6</v>
      </c>
      <c r="L26" s="145">
        <v>0.6</v>
      </c>
      <c r="M26" s="13">
        <v>0.6</v>
      </c>
      <c r="N26" s="13">
        <v>0.6</v>
      </c>
      <c r="O26" s="13">
        <v>0.6</v>
      </c>
    </row>
    <row r="27" spans="1:15" ht="15" customHeight="1" thickBot="1">
      <c r="A27" s="105"/>
      <c r="B27" s="85"/>
      <c r="C27" s="33"/>
      <c r="D27" s="33"/>
      <c r="E27" s="33"/>
      <c r="F27" s="33"/>
      <c r="G27" s="34"/>
      <c r="H27" s="29"/>
      <c r="I27" s="30">
        <f aca="true" t="shared" si="1" ref="I27:O27">SUM(I22:I26)</f>
        <v>28.860000000000003</v>
      </c>
      <c r="J27" s="30">
        <f t="shared" si="1"/>
        <v>34.03</v>
      </c>
      <c r="K27" s="30">
        <f t="shared" si="1"/>
        <v>36.6</v>
      </c>
      <c r="L27" s="146">
        <f t="shared" si="1"/>
        <v>54.7</v>
      </c>
      <c r="M27" s="146">
        <f t="shared" si="1"/>
        <v>56.6</v>
      </c>
      <c r="N27" s="146">
        <f t="shared" si="1"/>
        <v>36.6</v>
      </c>
      <c r="O27" s="146">
        <f t="shared" si="1"/>
        <v>36.6</v>
      </c>
    </row>
    <row r="28" spans="1:11" ht="15" customHeight="1">
      <c r="A28" s="5"/>
      <c r="B28" s="45"/>
      <c r="C28" s="5"/>
      <c r="D28" s="5"/>
      <c r="E28" s="5"/>
      <c r="F28" s="5"/>
      <c r="G28" s="5"/>
      <c r="H28" s="5"/>
      <c r="I28" s="19"/>
      <c r="J28" s="19"/>
      <c r="K28" s="19"/>
    </row>
    <row r="29" spans="1:15" ht="15" customHeight="1">
      <c r="A29" s="6"/>
      <c r="B29" s="90" t="s">
        <v>153</v>
      </c>
      <c r="C29" s="14" t="s">
        <v>57</v>
      </c>
      <c r="D29" s="21"/>
      <c r="E29" s="21"/>
      <c r="F29" s="9"/>
      <c r="G29" s="9"/>
      <c r="H29" s="15"/>
      <c r="I29" s="20"/>
      <c r="J29" s="20"/>
      <c r="K29" s="13"/>
      <c r="L29" s="144"/>
      <c r="M29" s="8"/>
      <c r="N29" s="8"/>
      <c r="O29" s="8"/>
    </row>
    <row r="30" spans="1:15" ht="15" customHeight="1">
      <c r="A30" s="8"/>
      <c r="B30" s="91" t="s">
        <v>103</v>
      </c>
      <c r="C30" s="81" t="s">
        <v>104</v>
      </c>
      <c r="D30" s="37"/>
      <c r="E30" s="37"/>
      <c r="F30" s="37"/>
      <c r="G30" s="37"/>
      <c r="H30" s="38"/>
      <c r="I30" s="39">
        <v>0.18</v>
      </c>
      <c r="J30" s="39">
        <v>0</v>
      </c>
      <c r="K30" s="40">
        <v>0</v>
      </c>
      <c r="L30" s="147">
        <v>0</v>
      </c>
      <c r="M30" s="13">
        <v>0</v>
      </c>
      <c r="N30" s="13">
        <v>0</v>
      </c>
      <c r="O30" s="13">
        <v>0</v>
      </c>
    </row>
    <row r="31" spans="1:15" ht="15" customHeight="1">
      <c r="A31" s="8"/>
      <c r="B31" s="91" t="s">
        <v>58</v>
      </c>
      <c r="C31" s="81" t="s">
        <v>92</v>
      </c>
      <c r="D31" s="37"/>
      <c r="E31" s="37"/>
      <c r="F31" s="37"/>
      <c r="G31" s="37"/>
      <c r="H31" s="38"/>
      <c r="I31" s="39">
        <v>16.7</v>
      </c>
      <c r="J31" s="39">
        <v>11.42</v>
      </c>
      <c r="K31" s="40">
        <v>11.3</v>
      </c>
      <c r="L31" s="147">
        <v>14.8</v>
      </c>
      <c r="M31" s="13">
        <v>11.8</v>
      </c>
      <c r="N31" s="13">
        <v>11.3</v>
      </c>
      <c r="O31" s="13">
        <v>11.3</v>
      </c>
    </row>
    <row r="32" spans="1:15" ht="15" customHeight="1">
      <c r="A32" s="6"/>
      <c r="B32" s="91" t="s">
        <v>59</v>
      </c>
      <c r="C32" s="68" t="s">
        <v>60</v>
      </c>
      <c r="D32" s="9"/>
      <c r="E32" s="9"/>
      <c r="F32" s="9"/>
      <c r="G32" s="9"/>
      <c r="H32" s="15"/>
      <c r="I32" s="20"/>
      <c r="J32" s="20"/>
      <c r="K32" s="13"/>
      <c r="L32" s="144"/>
      <c r="M32" s="13"/>
      <c r="N32" s="13"/>
      <c r="O32" s="13"/>
    </row>
    <row r="33" spans="1:15" ht="15" customHeight="1">
      <c r="A33" s="8"/>
      <c r="B33" s="87">
        <v>610</v>
      </c>
      <c r="C33" s="68" t="s">
        <v>40</v>
      </c>
      <c r="D33" s="9"/>
      <c r="E33" s="9"/>
      <c r="F33" s="9"/>
      <c r="G33" s="9"/>
      <c r="H33" s="15"/>
      <c r="I33" s="20">
        <v>60.09</v>
      </c>
      <c r="J33" s="20">
        <v>64.9</v>
      </c>
      <c r="K33" s="13">
        <v>60.1</v>
      </c>
      <c r="L33" s="144">
        <v>60.1</v>
      </c>
      <c r="M33" s="13">
        <v>65</v>
      </c>
      <c r="N33" s="13">
        <v>65</v>
      </c>
      <c r="O33" s="13">
        <v>65</v>
      </c>
    </row>
    <row r="34" spans="1:15" ht="15" customHeight="1" thickBot="1">
      <c r="A34" s="56"/>
      <c r="B34" s="79">
        <v>630</v>
      </c>
      <c r="C34" s="83" t="s">
        <v>61</v>
      </c>
      <c r="D34" s="56"/>
      <c r="E34" s="56"/>
      <c r="F34" s="56"/>
      <c r="G34" s="56"/>
      <c r="H34" s="56"/>
      <c r="I34" s="28">
        <v>5.22</v>
      </c>
      <c r="J34" s="28">
        <v>9.71</v>
      </c>
      <c r="K34" s="28">
        <v>5</v>
      </c>
      <c r="L34" s="28">
        <v>6</v>
      </c>
      <c r="M34" s="28">
        <v>4.65</v>
      </c>
      <c r="N34" s="28">
        <v>4.65</v>
      </c>
      <c r="O34" s="28">
        <v>4.65</v>
      </c>
    </row>
    <row r="35" spans="1:15" ht="15" customHeight="1" thickBot="1">
      <c r="A35" s="105"/>
      <c r="B35" s="85"/>
      <c r="C35" s="43"/>
      <c r="D35" s="33"/>
      <c r="E35" s="33"/>
      <c r="F35" s="33"/>
      <c r="G35" s="33"/>
      <c r="H35" s="34"/>
      <c r="I35" s="44">
        <f>SUM(I30:I34)</f>
        <v>82.19</v>
      </c>
      <c r="J35" s="44">
        <f>SUM(J30:J34)</f>
        <v>86.03</v>
      </c>
      <c r="K35" s="30">
        <f>SUM(K31:K34)</f>
        <v>76.4</v>
      </c>
      <c r="L35" s="146">
        <f>SUM(L30:L34)</f>
        <v>80.9</v>
      </c>
      <c r="M35" s="146">
        <f>SUM(M30:M34)</f>
        <v>81.45</v>
      </c>
      <c r="N35" s="146">
        <f>SUM(N30:N34)</f>
        <v>80.95</v>
      </c>
      <c r="O35" s="160">
        <f>SUM(O30:O34)</f>
        <v>80.95</v>
      </c>
    </row>
    <row r="36" spans="1:12" ht="15" customHeight="1">
      <c r="A36" s="5"/>
      <c r="B36" s="45"/>
      <c r="C36" s="5"/>
      <c r="D36" s="5"/>
      <c r="E36" s="5"/>
      <c r="F36" s="5"/>
      <c r="G36" s="5"/>
      <c r="H36" s="5"/>
      <c r="I36" s="5"/>
      <c r="J36" s="5"/>
      <c r="K36" s="19"/>
      <c r="L36" s="5"/>
    </row>
    <row r="37" spans="1:12" ht="1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19"/>
    </row>
    <row r="38" spans="1:15" ht="15" customHeight="1">
      <c r="A38" s="6"/>
      <c r="B38" s="90" t="s">
        <v>154</v>
      </c>
      <c r="C38" s="14" t="s">
        <v>62</v>
      </c>
      <c r="D38" s="21"/>
      <c r="E38" s="21"/>
      <c r="F38" s="15"/>
      <c r="G38" s="9"/>
      <c r="H38" s="9"/>
      <c r="I38" s="13"/>
      <c r="J38" s="13"/>
      <c r="K38" s="13"/>
      <c r="L38" s="144"/>
      <c r="M38" s="8"/>
      <c r="N38" s="8"/>
      <c r="O38" s="8"/>
    </row>
    <row r="39" spans="1:15" ht="15" customHeight="1">
      <c r="A39" s="8"/>
      <c r="B39" s="87" t="s">
        <v>63</v>
      </c>
      <c r="C39" s="82" t="s">
        <v>178</v>
      </c>
      <c r="D39" s="9"/>
      <c r="E39" s="9"/>
      <c r="F39" s="15"/>
      <c r="G39" s="9"/>
      <c r="H39" s="15"/>
      <c r="I39" s="20">
        <v>129.88</v>
      </c>
      <c r="J39" s="20">
        <v>140.41</v>
      </c>
      <c r="K39" s="13">
        <v>138</v>
      </c>
      <c r="L39" s="144">
        <v>166.9</v>
      </c>
      <c r="M39" s="13">
        <v>166.41</v>
      </c>
      <c r="N39" s="13">
        <v>142.41</v>
      </c>
      <c r="O39" s="13">
        <v>142.41</v>
      </c>
    </row>
    <row r="40" spans="1:15" ht="15" customHeight="1" thickBot="1">
      <c r="A40" s="56"/>
      <c r="B40" s="92" t="s">
        <v>64</v>
      </c>
      <c r="C40" s="108" t="s">
        <v>179</v>
      </c>
      <c r="D40" s="10"/>
      <c r="E40" s="10"/>
      <c r="F40" s="11"/>
      <c r="G40" s="10"/>
      <c r="H40" s="11"/>
      <c r="I40" s="12">
        <v>20.74</v>
      </c>
      <c r="J40" s="12">
        <v>2.08</v>
      </c>
      <c r="K40" s="28">
        <v>0.5</v>
      </c>
      <c r="L40" s="145">
        <v>3</v>
      </c>
      <c r="M40" s="13">
        <v>3</v>
      </c>
      <c r="N40" s="13">
        <v>3</v>
      </c>
      <c r="O40" s="13">
        <v>3</v>
      </c>
    </row>
    <row r="41" spans="1:15" ht="15" customHeight="1" thickBot="1">
      <c r="A41" s="105"/>
      <c r="B41" s="85"/>
      <c r="C41" s="43"/>
      <c r="D41" s="33"/>
      <c r="E41" s="33"/>
      <c r="F41" s="34"/>
      <c r="G41" s="33"/>
      <c r="H41" s="34"/>
      <c r="I41" s="44">
        <f>SUM(I39:I40)</f>
        <v>150.62</v>
      </c>
      <c r="J41" s="44">
        <f>SUM(J39:J40)</f>
        <v>142.49</v>
      </c>
      <c r="K41" s="30">
        <v>138.5</v>
      </c>
      <c r="L41" s="146">
        <f>SUM(L39:L40)</f>
        <v>169.9</v>
      </c>
      <c r="M41" s="146">
        <f>SUM(M39:M40)</f>
        <v>169.41</v>
      </c>
      <c r="N41" s="146">
        <f>SUM(N39:N40)</f>
        <v>145.41</v>
      </c>
      <c r="O41" s="160">
        <f>SUM(O39:O40)</f>
        <v>145.41</v>
      </c>
    </row>
    <row r="42" spans="1:12" ht="15" customHeight="1">
      <c r="A42" s="36"/>
      <c r="B42" s="45"/>
      <c r="C42" s="5"/>
      <c r="D42" s="5"/>
      <c r="E42" s="5"/>
      <c r="F42" s="5"/>
      <c r="G42" s="5"/>
      <c r="H42" s="5"/>
      <c r="I42" s="5"/>
      <c r="J42" s="5"/>
      <c r="K42" s="18"/>
      <c r="L42" s="19"/>
    </row>
    <row r="43" spans="1:15" ht="15" customHeight="1">
      <c r="A43" s="6"/>
      <c r="B43" s="41" t="s">
        <v>155</v>
      </c>
      <c r="C43" s="6" t="s">
        <v>65</v>
      </c>
      <c r="D43" s="21"/>
      <c r="E43" s="9"/>
      <c r="F43" s="15"/>
      <c r="G43" s="9"/>
      <c r="H43" s="15"/>
      <c r="I43" s="15"/>
      <c r="J43" s="15"/>
      <c r="K43" s="13"/>
      <c r="L43" s="144"/>
      <c r="M43" s="8"/>
      <c r="N43" s="8"/>
      <c r="O43" s="8"/>
    </row>
    <row r="44" spans="1:15" ht="15" customHeight="1">
      <c r="A44" s="8"/>
      <c r="B44" s="46" t="s">
        <v>66</v>
      </c>
      <c r="C44" s="6" t="s">
        <v>67</v>
      </c>
      <c r="D44" s="21"/>
      <c r="E44" s="21"/>
      <c r="F44" s="15"/>
      <c r="G44" s="9"/>
      <c r="H44" s="15"/>
      <c r="I44" s="20"/>
      <c r="J44" s="20"/>
      <c r="K44" s="13"/>
      <c r="L44" s="144"/>
      <c r="M44" s="8"/>
      <c r="N44" s="8"/>
      <c r="O44" s="8"/>
    </row>
    <row r="45" spans="1:15" ht="15" customHeight="1">
      <c r="A45" s="8"/>
      <c r="B45" s="75">
        <v>610</v>
      </c>
      <c r="C45" s="82" t="s">
        <v>68</v>
      </c>
      <c r="D45" s="9"/>
      <c r="E45" s="9"/>
      <c r="F45" s="15"/>
      <c r="G45" s="9"/>
      <c r="H45" s="15"/>
      <c r="I45" s="20">
        <v>9.27</v>
      </c>
      <c r="J45" s="20">
        <v>12.98</v>
      </c>
      <c r="K45" s="13">
        <v>13</v>
      </c>
      <c r="L45" s="144">
        <v>13</v>
      </c>
      <c r="M45" s="13">
        <v>14</v>
      </c>
      <c r="N45" s="13">
        <v>14</v>
      </c>
      <c r="O45" s="13">
        <v>14</v>
      </c>
    </row>
    <row r="46" spans="1:15" ht="15" customHeight="1">
      <c r="A46" s="8"/>
      <c r="B46" s="75">
        <v>630</v>
      </c>
      <c r="C46" s="82" t="s">
        <v>69</v>
      </c>
      <c r="D46" s="9"/>
      <c r="E46" s="9"/>
      <c r="F46" s="15"/>
      <c r="G46" s="9"/>
      <c r="H46" s="15"/>
      <c r="I46" s="20">
        <v>52.29</v>
      </c>
      <c r="J46" s="20">
        <v>56.16</v>
      </c>
      <c r="K46" s="13">
        <v>55</v>
      </c>
      <c r="L46" s="144">
        <v>55.1</v>
      </c>
      <c r="M46" s="13">
        <v>55.61</v>
      </c>
      <c r="N46" s="13">
        <v>55.61</v>
      </c>
      <c r="O46" s="13">
        <v>55.61</v>
      </c>
    </row>
    <row r="47" spans="1:15" ht="15" customHeight="1">
      <c r="A47" s="8"/>
      <c r="B47" s="75">
        <v>642</v>
      </c>
      <c r="C47" s="82" t="s">
        <v>146</v>
      </c>
      <c r="D47" s="9"/>
      <c r="E47" s="9"/>
      <c r="F47" s="15"/>
      <c r="G47" s="9"/>
      <c r="H47" s="15"/>
      <c r="I47" s="20"/>
      <c r="J47" s="20"/>
      <c r="K47" s="13"/>
      <c r="L47" s="144">
        <v>0.11</v>
      </c>
      <c r="M47" s="13">
        <v>0</v>
      </c>
      <c r="N47" s="13">
        <v>0</v>
      </c>
      <c r="O47" s="13">
        <v>0</v>
      </c>
    </row>
    <row r="48" spans="1:15" ht="15" customHeight="1">
      <c r="A48" s="6"/>
      <c r="B48" s="41" t="s">
        <v>70</v>
      </c>
      <c r="C48" s="6" t="s">
        <v>12</v>
      </c>
      <c r="D48" s="21"/>
      <c r="E48" s="9"/>
      <c r="F48" s="15"/>
      <c r="G48" s="9"/>
      <c r="H48" s="15"/>
      <c r="I48" s="20"/>
      <c r="J48" s="20"/>
      <c r="K48" s="13"/>
      <c r="L48" s="144"/>
      <c r="M48" s="13"/>
      <c r="N48" s="13"/>
      <c r="O48" s="13"/>
    </row>
    <row r="49" spans="1:15" ht="15" customHeight="1" thickBot="1">
      <c r="A49" s="56"/>
      <c r="B49" s="79">
        <v>630</v>
      </c>
      <c r="C49" s="108" t="s">
        <v>13</v>
      </c>
      <c r="D49" s="10"/>
      <c r="E49" s="10"/>
      <c r="F49" s="11"/>
      <c r="G49" s="10"/>
      <c r="H49" s="11"/>
      <c r="I49" s="12">
        <v>30.62</v>
      </c>
      <c r="J49" s="12">
        <v>24.54</v>
      </c>
      <c r="K49" s="28">
        <v>22</v>
      </c>
      <c r="L49" s="145">
        <v>22</v>
      </c>
      <c r="M49" s="13">
        <v>21.5</v>
      </c>
      <c r="N49" s="13">
        <v>21.5</v>
      </c>
      <c r="O49" s="13">
        <v>21.5</v>
      </c>
    </row>
    <row r="50" spans="1:15" ht="15" customHeight="1" thickBot="1">
      <c r="A50" s="105"/>
      <c r="B50" s="106"/>
      <c r="C50" s="29"/>
      <c r="D50" s="29"/>
      <c r="E50" s="29"/>
      <c r="F50" s="29"/>
      <c r="G50" s="29"/>
      <c r="H50" s="29"/>
      <c r="I50" s="30">
        <f aca="true" t="shared" si="2" ref="I50:O50">SUM(I45:I49)</f>
        <v>92.18</v>
      </c>
      <c r="J50" s="30">
        <f t="shared" si="2"/>
        <v>93.68</v>
      </c>
      <c r="K50" s="30">
        <f t="shared" si="2"/>
        <v>90</v>
      </c>
      <c r="L50" s="146">
        <f t="shared" si="2"/>
        <v>90.21</v>
      </c>
      <c r="M50" s="146">
        <f t="shared" si="2"/>
        <v>91.11</v>
      </c>
      <c r="N50" s="146">
        <f t="shared" si="2"/>
        <v>91.11</v>
      </c>
      <c r="O50" s="160">
        <f t="shared" si="2"/>
        <v>91.11</v>
      </c>
    </row>
    <row r="51" spans="1:12" ht="90.75" customHeight="1" thickBot="1">
      <c r="A51" s="5"/>
      <c r="B51" s="45"/>
      <c r="C51" s="5"/>
      <c r="D51" s="5"/>
      <c r="E51" s="5"/>
      <c r="F51" s="5"/>
      <c r="G51" s="5"/>
      <c r="H51" s="5"/>
      <c r="I51" s="5"/>
      <c r="J51" s="5"/>
      <c r="K51" s="19"/>
      <c r="L51" s="19"/>
    </row>
    <row r="52" spans="1:15" ht="18.75" customHeight="1" thickBot="1">
      <c r="A52" s="99"/>
      <c r="B52" s="100" t="s">
        <v>156</v>
      </c>
      <c r="C52" s="101" t="s">
        <v>71</v>
      </c>
      <c r="D52" s="102"/>
      <c r="E52" s="33"/>
      <c r="F52" s="34"/>
      <c r="G52" s="33"/>
      <c r="H52" s="34"/>
      <c r="I52" s="103">
        <v>2015</v>
      </c>
      <c r="J52" s="103">
        <v>2016</v>
      </c>
      <c r="K52" s="104">
        <v>2017</v>
      </c>
      <c r="L52" s="165" t="s">
        <v>163</v>
      </c>
      <c r="M52" s="101">
        <v>2018</v>
      </c>
      <c r="N52" s="101">
        <v>2019</v>
      </c>
      <c r="O52" s="149">
        <v>2020</v>
      </c>
    </row>
    <row r="53" spans="1:15" ht="15" customHeight="1">
      <c r="A53" s="97"/>
      <c r="B53" s="98" t="s">
        <v>72</v>
      </c>
      <c r="C53" s="97" t="s">
        <v>180</v>
      </c>
      <c r="D53" s="42"/>
      <c r="E53" s="37"/>
      <c r="F53" s="38"/>
      <c r="G53" s="37"/>
      <c r="H53" s="38"/>
      <c r="I53" s="38"/>
      <c r="J53" s="38"/>
      <c r="K53" s="40"/>
      <c r="L53" s="147"/>
      <c r="M53" s="148"/>
      <c r="N53" s="148"/>
      <c r="O53" s="148"/>
    </row>
    <row r="54" spans="1:15" ht="15" customHeight="1">
      <c r="A54" s="6"/>
      <c r="B54" s="80" t="s">
        <v>44</v>
      </c>
      <c r="C54" s="82" t="s">
        <v>34</v>
      </c>
      <c r="D54" s="21"/>
      <c r="E54" s="9"/>
      <c r="F54" s="15"/>
      <c r="G54" s="9"/>
      <c r="H54" s="15"/>
      <c r="I54" s="20">
        <v>26.64</v>
      </c>
      <c r="J54" s="20">
        <v>29.73</v>
      </c>
      <c r="K54" s="13">
        <v>26.4</v>
      </c>
      <c r="L54" s="144">
        <v>26.4</v>
      </c>
      <c r="M54" s="13">
        <v>30</v>
      </c>
      <c r="N54" s="13">
        <v>30</v>
      </c>
      <c r="O54" s="13">
        <v>30</v>
      </c>
    </row>
    <row r="55" spans="1:15" ht="15" customHeight="1">
      <c r="A55" s="8"/>
      <c r="B55" s="75">
        <v>630</v>
      </c>
      <c r="C55" s="82" t="s">
        <v>45</v>
      </c>
      <c r="D55" s="9"/>
      <c r="E55" s="9"/>
      <c r="F55" s="15"/>
      <c r="G55" s="9"/>
      <c r="H55" s="15"/>
      <c r="I55" s="20">
        <v>35.98</v>
      </c>
      <c r="J55" s="20">
        <v>53.76</v>
      </c>
      <c r="K55" s="13">
        <v>43.6</v>
      </c>
      <c r="L55" s="144">
        <v>49.2</v>
      </c>
      <c r="M55" s="13">
        <v>48.1</v>
      </c>
      <c r="N55" s="13">
        <v>48.1</v>
      </c>
      <c r="O55" s="13">
        <v>48.1</v>
      </c>
    </row>
    <row r="56" spans="1:15" ht="15" customHeight="1">
      <c r="A56" s="8"/>
      <c r="B56" s="75">
        <v>640</v>
      </c>
      <c r="C56" s="82" t="s">
        <v>97</v>
      </c>
      <c r="D56" s="9"/>
      <c r="E56" s="9"/>
      <c r="F56" s="15"/>
      <c r="G56" s="9"/>
      <c r="H56" s="15"/>
      <c r="I56" s="20">
        <v>0</v>
      </c>
      <c r="J56" s="20">
        <v>0</v>
      </c>
      <c r="K56" s="13">
        <v>3.4</v>
      </c>
      <c r="L56" s="144">
        <v>0.7</v>
      </c>
      <c r="M56" s="13">
        <v>0.7</v>
      </c>
      <c r="N56" s="13">
        <v>0.7</v>
      </c>
      <c r="O56" s="13">
        <v>0.7</v>
      </c>
    </row>
    <row r="57" spans="1:15" ht="14.25" customHeight="1">
      <c r="A57" s="8"/>
      <c r="B57" s="46" t="s">
        <v>73</v>
      </c>
      <c r="C57" s="6" t="s">
        <v>181</v>
      </c>
      <c r="D57" s="9"/>
      <c r="E57" s="9"/>
      <c r="F57" s="15"/>
      <c r="G57" s="9"/>
      <c r="H57" s="15"/>
      <c r="I57" s="20"/>
      <c r="J57" s="20"/>
      <c r="K57" s="13"/>
      <c r="L57" s="144"/>
      <c r="M57" s="13"/>
      <c r="N57" s="13"/>
      <c r="O57" s="13"/>
    </row>
    <row r="58" spans="1:15" ht="15" customHeight="1" hidden="1">
      <c r="A58" s="8"/>
      <c r="B58" s="25"/>
      <c r="C58" s="6"/>
      <c r="D58" s="9"/>
      <c r="E58" s="9"/>
      <c r="F58" s="15"/>
      <c r="G58" s="9"/>
      <c r="H58" s="15"/>
      <c r="I58" s="20"/>
      <c r="J58" s="20"/>
      <c r="K58" s="13"/>
      <c r="L58" s="144"/>
      <c r="M58" s="13"/>
      <c r="N58" s="13"/>
      <c r="O58" s="13"/>
    </row>
    <row r="59" spans="1:15" ht="15" customHeight="1">
      <c r="A59" s="8"/>
      <c r="B59" s="75">
        <v>633</v>
      </c>
      <c r="C59" s="82" t="s">
        <v>106</v>
      </c>
      <c r="D59" s="9"/>
      <c r="E59" s="9"/>
      <c r="F59" s="15"/>
      <c r="G59" s="9"/>
      <c r="H59" s="15"/>
      <c r="I59" s="20">
        <v>0</v>
      </c>
      <c r="J59" s="20">
        <v>0</v>
      </c>
      <c r="K59" s="13">
        <v>0</v>
      </c>
      <c r="L59" s="144">
        <v>1.38</v>
      </c>
      <c r="M59" s="13">
        <v>0</v>
      </c>
      <c r="N59" s="13">
        <v>0</v>
      </c>
      <c r="O59" s="13">
        <v>0</v>
      </c>
    </row>
    <row r="60" spans="1:15" ht="15" customHeight="1">
      <c r="A60" s="8"/>
      <c r="B60" s="75">
        <v>642</v>
      </c>
      <c r="C60" s="82" t="s">
        <v>48</v>
      </c>
      <c r="D60" s="9"/>
      <c r="E60" s="9"/>
      <c r="F60" s="15"/>
      <c r="G60" s="9"/>
      <c r="H60" s="15"/>
      <c r="I60" s="20">
        <v>0</v>
      </c>
      <c r="J60" s="20">
        <v>0</v>
      </c>
      <c r="K60" s="13">
        <v>26</v>
      </c>
      <c r="L60" s="144">
        <v>28.9</v>
      </c>
      <c r="M60" s="13">
        <v>29.6</v>
      </c>
      <c r="N60" s="13">
        <v>29.6</v>
      </c>
      <c r="O60" s="13">
        <v>29.6</v>
      </c>
    </row>
    <row r="61" spans="1:15" ht="15" customHeight="1">
      <c r="A61" s="8"/>
      <c r="B61" s="79">
        <v>642</v>
      </c>
      <c r="C61" s="83" t="s">
        <v>105</v>
      </c>
      <c r="D61" s="10"/>
      <c r="E61" s="10"/>
      <c r="F61" s="11"/>
      <c r="G61" s="10"/>
      <c r="H61" s="11"/>
      <c r="I61" s="12">
        <v>52.57</v>
      </c>
      <c r="J61" s="12">
        <v>43.67</v>
      </c>
      <c r="K61" s="28"/>
      <c r="L61" s="145">
        <v>2</v>
      </c>
      <c r="M61" s="13">
        <v>0</v>
      </c>
      <c r="N61" s="13">
        <v>0</v>
      </c>
      <c r="O61" s="13">
        <v>0</v>
      </c>
    </row>
    <row r="62" spans="1:15" ht="15" customHeight="1" thickBot="1">
      <c r="A62" s="56"/>
      <c r="B62" s="79">
        <v>635</v>
      </c>
      <c r="C62" s="83" t="s">
        <v>74</v>
      </c>
      <c r="D62" s="10"/>
      <c r="E62" s="10"/>
      <c r="F62" s="11"/>
      <c r="G62" s="10"/>
      <c r="H62" s="11"/>
      <c r="I62" s="12">
        <v>2.53</v>
      </c>
      <c r="J62" s="12">
        <v>13.05</v>
      </c>
      <c r="K62" s="28">
        <v>8</v>
      </c>
      <c r="L62" s="145">
        <v>28.77</v>
      </c>
      <c r="M62" s="13">
        <v>25</v>
      </c>
      <c r="N62" s="13">
        <v>0</v>
      </c>
      <c r="O62" s="13">
        <v>0</v>
      </c>
    </row>
    <row r="63" spans="1:15" ht="15" customHeight="1" thickBot="1">
      <c r="A63" s="105"/>
      <c r="B63" s="106"/>
      <c r="C63" s="29"/>
      <c r="D63" s="29"/>
      <c r="E63" s="29"/>
      <c r="F63" s="29"/>
      <c r="G63" s="29"/>
      <c r="H63" s="29"/>
      <c r="I63" s="30">
        <f aca="true" t="shared" si="3" ref="I63:O63">SUM(I54:I62)</f>
        <v>117.72</v>
      </c>
      <c r="J63" s="30">
        <f t="shared" si="3"/>
        <v>140.21</v>
      </c>
      <c r="K63" s="30">
        <f t="shared" si="3"/>
        <v>107.4</v>
      </c>
      <c r="L63" s="146">
        <f t="shared" si="3"/>
        <v>137.35</v>
      </c>
      <c r="M63" s="146">
        <f t="shared" si="3"/>
        <v>133.4</v>
      </c>
      <c r="N63" s="146">
        <f t="shared" si="3"/>
        <v>108.4</v>
      </c>
      <c r="O63" s="160">
        <f t="shared" si="3"/>
        <v>108.4</v>
      </c>
    </row>
    <row r="64" spans="1:11" ht="15" customHeight="1">
      <c r="A64" s="5"/>
      <c r="B64" s="45"/>
      <c r="C64" s="5"/>
      <c r="D64" s="5"/>
      <c r="E64" s="5"/>
      <c r="F64" s="5"/>
      <c r="G64" s="5"/>
      <c r="H64" s="5"/>
      <c r="I64" s="5"/>
      <c r="J64" s="5"/>
      <c r="K64" s="19"/>
    </row>
    <row r="65" spans="2:11" ht="15" customHeight="1">
      <c r="B65" s="23"/>
      <c r="K65" s="3"/>
    </row>
    <row r="66" spans="1:15" ht="15" customHeight="1">
      <c r="A66" s="8"/>
      <c r="B66" s="41" t="s">
        <v>157</v>
      </c>
      <c r="C66" s="6" t="s">
        <v>75</v>
      </c>
      <c r="D66" s="6"/>
      <c r="E66" s="8"/>
      <c r="F66" s="8"/>
      <c r="G66" s="8"/>
      <c r="H66" s="8"/>
      <c r="I66" s="8"/>
      <c r="J66" s="8"/>
      <c r="K66" s="13"/>
      <c r="L66" s="13"/>
      <c r="M66" s="8"/>
      <c r="N66" s="8"/>
      <c r="O66" s="8"/>
    </row>
    <row r="67" spans="1:15" ht="15" customHeight="1">
      <c r="A67" s="6"/>
      <c r="B67" s="41" t="s">
        <v>76</v>
      </c>
      <c r="C67" s="6" t="s">
        <v>77</v>
      </c>
      <c r="D67" s="21"/>
      <c r="E67" s="9"/>
      <c r="F67" s="15"/>
      <c r="G67" s="9"/>
      <c r="H67" s="15"/>
      <c r="I67" s="20"/>
      <c r="J67" s="20"/>
      <c r="K67" s="13"/>
      <c r="L67" s="13"/>
      <c r="M67" s="8"/>
      <c r="N67" s="8"/>
      <c r="O67" s="8"/>
    </row>
    <row r="68" spans="1:15" ht="15" customHeight="1">
      <c r="A68" s="8"/>
      <c r="B68" s="80" t="s">
        <v>78</v>
      </c>
      <c r="C68" s="82" t="s">
        <v>79</v>
      </c>
      <c r="D68" s="9"/>
      <c r="E68" s="9"/>
      <c r="F68" s="15"/>
      <c r="G68" s="9"/>
      <c r="H68" s="15"/>
      <c r="I68" s="20">
        <v>8.75</v>
      </c>
      <c r="J68" s="20">
        <v>5.82</v>
      </c>
      <c r="K68" s="13">
        <v>1.15</v>
      </c>
      <c r="L68" s="13">
        <v>3.85</v>
      </c>
      <c r="M68" s="13">
        <v>3.55</v>
      </c>
      <c r="N68" s="13">
        <v>3.55</v>
      </c>
      <c r="O68" s="13">
        <v>3.55</v>
      </c>
    </row>
    <row r="69" spans="1:15" ht="15" customHeight="1">
      <c r="A69" s="8"/>
      <c r="B69" s="80" t="s">
        <v>107</v>
      </c>
      <c r="C69" s="82" t="s">
        <v>108</v>
      </c>
      <c r="D69" s="9"/>
      <c r="E69" s="9"/>
      <c r="F69" s="15"/>
      <c r="G69" s="9"/>
      <c r="H69" s="15"/>
      <c r="I69" s="20">
        <v>0</v>
      </c>
      <c r="J69" s="20">
        <v>1.3</v>
      </c>
      <c r="K69" s="13">
        <v>2</v>
      </c>
      <c r="L69" s="13">
        <v>0.5</v>
      </c>
      <c r="M69" s="13">
        <v>0.5</v>
      </c>
      <c r="N69" s="13">
        <v>0.5</v>
      </c>
      <c r="O69" s="13">
        <v>0.5</v>
      </c>
    </row>
    <row r="70" spans="1:15" ht="15" customHeight="1">
      <c r="A70" s="8"/>
      <c r="B70" s="41" t="s">
        <v>158</v>
      </c>
      <c r="C70" s="6" t="s">
        <v>80</v>
      </c>
      <c r="D70" s="21"/>
      <c r="E70" s="9"/>
      <c r="F70" s="15"/>
      <c r="G70" s="9"/>
      <c r="H70" s="15"/>
      <c r="I70" s="20"/>
      <c r="J70" s="20"/>
      <c r="K70" s="13"/>
      <c r="L70" s="13"/>
      <c r="M70" s="13"/>
      <c r="N70" s="13"/>
      <c r="O70" s="13"/>
    </row>
    <row r="71" spans="1:15" ht="15" customHeight="1">
      <c r="A71" s="8"/>
      <c r="B71" s="80" t="s">
        <v>147</v>
      </c>
      <c r="C71" s="6"/>
      <c r="D71" s="21"/>
      <c r="E71" s="9"/>
      <c r="F71" s="15"/>
      <c r="G71" s="9"/>
      <c r="H71" s="15"/>
      <c r="I71" s="20"/>
      <c r="J71" s="20"/>
      <c r="K71" s="13"/>
      <c r="L71" s="13"/>
      <c r="M71" s="13"/>
      <c r="N71" s="13"/>
      <c r="O71" s="13"/>
    </row>
    <row r="72" spans="1:15" ht="15" customHeight="1">
      <c r="A72" s="8"/>
      <c r="B72" s="80"/>
      <c r="C72" s="82" t="s">
        <v>109</v>
      </c>
      <c r="D72" s="9"/>
      <c r="E72" s="9"/>
      <c r="F72" s="15"/>
      <c r="G72" s="9"/>
      <c r="H72" s="15"/>
      <c r="I72" s="20">
        <v>0</v>
      </c>
      <c r="J72" s="20">
        <v>2.47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</row>
    <row r="73" spans="1:15" ht="15" customHeight="1">
      <c r="A73" s="8"/>
      <c r="B73" s="75"/>
      <c r="C73" s="83" t="s">
        <v>82</v>
      </c>
      <c r="D73" s="9"/>
      <c r="E73" s="9"/>
      <c r="F73" s="15"/>
      <c r="G73" s="9"/>
      <c r="H73" s="15"/>
      <c r="I73" s="20">
        <v>0.42</v>
      </c>
      <c r="J73" s="20">
        <v>50.62</v>
      </c>
      <c r="K73" s="13">
        <v>0</v>
      </c>
      <c r="L73" s="13">
        <v>1.75</v>
      </c>
      <c r="M73" s="13">
        <v>2.1</v>
      </c>
      <c r="N73" s="13">
        <v>2.1</v>
      </c>
      <c r="O73" s="13">
        <v>2.1</v>
      </c>
    </row>
    <row r="74" spans="1:15" ht="15" customHeight="1">
      <c r="A74" s="8"/>
      <c r="B74" s="79"/>
      <c r="C74" s="83" t="s">
        <v>148</v>
      </c>
      <c r="D74" s="10"/>
      <c r="E74" s="10"/>
      <c r="F74" s="11"/>
      <c r="G74" s="10"/>
      <c r="H74" s="11"/>
      <c r="I74" s="12">
        <v>1.71</v>
      </c>
      <c r="J74" s="12">
        <v>1.7</v>
      </c>
      <c r="K74" s="28">
        <v>46.75</v>
      </c>
      <c r="L74" s="28">
        <v>76.8</v>
      </c>
      <c r="M74" s="13">
        <v>0</v>
      </c>
      <c r="N74" s="13">
        <v>0</v>
      </c>
      <c r="O74" s="13">
        <v>0</v>
      </c>
    </row>
    <row r="75" spans="1:15" ht="15" customHeight="1">
      <c r="A75" s="56"/>
      <c r="B75" s="79">
        <v>610</v>
      </c>
      <c r="C75" s="83" t="s">
        <v>81</v>
      </c>
      <c r="D75" s="10"/>
      <c r="E75" s="10"/>
      <c r="F75" s="11"/>
      <c r="G75" s="10"/>
      <c r="H75" s="11"/>
      <c r="I75" s="12">
        <v>9.41</v>
      </c>
      <c r="J75" s="12">
        <v>10.45</v>
      </c>
      <c r="K75" s="28">
        <v>9.5</v>
      </c>
      <c r="L75" s="28">
        <v>9.5</v>
      </c>
      <c r="M75" s="13">
        <v>10.6</v>
      </c>
      <c r="N75" s="13">
        <v>10.6</v>
      </c>
      <c r="O75" s="13">
        <v>10.6</v>
      </c>
    </row>
    <row r="76" spans="1:15" ht="15" customHeight="1">
      <c r="A76" s="8"/>
      <c r="B76" s="46" t="s">
        <v>160</v>
      </c>
      <c r="C76" s="6" t="s">
        <v>110</v>
      </c>
      <c r="D76" s="8"/>
      <c r="E76" s="8"/>
      <c r="F76" s="8"/>
      <c r="G76" s="8"/>
      <c r="H76" s="8"/>
      <c r="I76" s="13"/>
      <c r="J76" s="13"/>
      <c r="K76" s="13"/>
      <c r="L76" s="13"/>
      <c r="M76" s="13"/>
      <c r="N76" s="13"/>
      <c r="O76" s="13"/>
    </row>
    <row r="77" spans="1:15" ht="15" customHeight="1" thickBot="1">
      <c r="A77" s="56"/>
      <c r="B77" s="166">
        <v>642</v>
      </c>
      <c r="C77" s="83" t="s">
        <v>110</v>
      </c>
      <c r="D77" s="56"/>
      <c r="E77" s="56"/>
      <c r="F77" s="56"/>
      <c r="G77" s="56"/>
      <c r="H77" s="56"/>
      <c r="I77" s="28"/>
      <c r="J77" s="28"/>
      <c r="K77" s="28"/>
      <c r="L77" s="28">
        <v>148</v>
      </c>
      <c r="M77" s="28">
        <v>148</v>
      </c>
      <c r="N77" s="28">
        <v>148</v>
      </c>
      <c r="O77" s="28">
        <v>148</v>
      </c>
    </row>
    <row r="78" spans="1:15" ht="15" customHeight="1" thickBot="1">
      <c r="A78" s="105"/>
      <c r="B78" s="106"/>
      <c r="C78" s="29"/>
      <c r="D78" s="29"/>
      <c r="E78" s="29"/>
      <c r="F78" s="29"/>
      <c r="G78" s="29"/>
      <c r="H78" s="29"/>
      <c r="I78" s="30">
        <f>SUM(I68:I75)</f>
        <v>20.29</v>
      </c>
      <c r="J78" s="30">
        <f>SUM(J68:J75)</f>
        <v>72.36</v>
      </c>
      <c r="K78" s="30">
        <f>SUM(K68:K75)</f>
        <v>59.4</v>
      </c>
      <c r="L78" s="30">
        <f>SUM(L68:L77)</f>
        <v>240.39999999999998</v>
      </c>
      <c r="M78" s="30">
        <f>SUM(M68:M77)</f>
        <v>164.75</v>
      </c>
      <c r="N78" s="30">
        <f>SUM(N68:N77)</f>
        <v>164.75</v>
      </c>
      <c r="O78" s="160">
        <f>SUM(O68:O77)</f>
        <v>164.75</v>
      </c>
    </row>
    <row r="79" spans="1:12" ht="15" customHeight="1">
      <c r="A79" s="5"/>
      <c r="B79" s="45"/>
      <c r="C79" s="5"/>
      <c r="D79" s="5"/>
      <c r="E79" s="5"/>
      <c r="F79" s="5"/>
      <c r="G79" s="5"/>
      <c r="H79" s="5"/>
      <c r="I79" s="5"/>
      <c r="J79" s="5"/>
      <c r="K79" s="19"/>
      <c r="L79" s="19"/>
    </row>
    <row r="80" spans="1:15" ht="15" customHeight="1">
      <c r="A80" s="6"/>
      <c r="B80" s="41" t="s">
        <v>159</v>
      </c>
      <c r="C80" s="6" t="s">
        <v>18</v>
      </c>
      <c r="D80" s="21"/>
      <c r="E80" s="9"/>
      <c r="F80" s="15"/>
      <c r="G80" s="9"/>
      <c r="H80" s="15"/>
      <c r="I80" s="15"/>
      <c r="J80" s="15"/>
      <c r="K80" s="13"/>
      <c r="L80" s="144"/>
      <c r="M80" s="8"/>
      <c r="N80" s="8"/>
      <c r="O80" s="8"/>
    </row>
    <row r="81" spans="1:15" ht="15" customHeight="1">
      <c r="A81" s="6"/>
      <c r="B81" s="41" t="s">
        <v>85</v>
      </c>
      <c r="C81" s="6" t="s">
        <v>182</v>
      </c>
      <c r="D81" s="21"/>
      <c r="E81" s="9"/>
      <c r="F81" s="15"/>
      <c r="G81" s="9"/>
      <c r="H81" s="15"/>
      <c r="I81" s="15"/>
      <c r="J81" s="15"/>
      <c r="K81" s="13"/>
      <c r="L81" s="144"/>
      <c r="M81" s="8"/>
      <c r="N81" s="8"/>
      <c r="O81" s="8"/>
    </row>
    <row r="82" spans="1:15" ht="15" customHeight="1">
      <c r="A82" s="6"/>
      <c r="B82" s="80" t="s">
        <v>44</v>
      </c>
      <c r="C82" s="82" t="s">
        <v>83</v>
      </c>
      <c r="D82" s="9"/>
      <c r="E82" s="9"/>
      <c r="F82" s="15"/>
      <c r="G82" s="9"/>
      <c r="H82" s="15"/>
      <c r="I82" s="20">
        <v>12.83</v>
      </c>
      <c r="J82" s="20">
        <v>12.37</v>
      </c>
      <c r="K82" s="13">
        <v>13.4</v>
      </c>
      <c r="L82" s="144">
        <v>21.4</v>
      </c>
      <c r="M82" s="13">
        <v>21.4</v>
      </c>
      <c r="N82" s="13">
        <v>21.4</v>
      </c>
      <c r="O82" s="13">
        <v>21.4</v>
      </c>
    </row>
    <row r="83" spans="1:15" ht="15" customHeight="1">
      <c r="A83" s="6"/>
      <c r="B83" s="80" t="s">
        <v>78</v>
      </c>
      <c r="C83" s="82" t="s">
        <v>84</v>
      </c>
      <c r="D83" s="9"/>
      <c r="E83" s="9"/>
      <c r="F83" s="15"/>
      <c r="G83" s="9"/>
      <c r="H83" s="15"/>
      <c r="I83" s="20">
        <v>5.73</v>
      </c>
      <c r="J83" s="20">
        <v>6.11</v>
      </c>
      <c r="K83" s="13">
        <v>6.6</v>
      </c>
      <c r="L83" s="144">
        <v>9.5</v>
      </c>
      <c r="M83" s="13">
        <v>8.2</v>
      </c>
      <c r="N83" s="13">
        <v>8.2</v>
      </c>
      <c r="O83" s="13">
        <v>8.2</v>
      </c>
    </row>
    <row r="84" spans="1:15" ht="15" customHeight="1">
      <c r="A84" s="6"/>
      <c r="B84" s="41" t="s">
        <v>86</v>
      </c>
      <c r="C84" s="107" t="s">
        <v>183</v>
      </c>
      <c r="D84" s="21"/>
      <c r="E84" s="9"/>
      <c r="F84" s="15"/>
      <c r="G84" s="9"/>
      <c r="H84" s="15"/>
      <c r="I84" s="20"/>
      <c r="J84" s="20"/>
      <c r="K84" s="13"/>
      <c r="L84" s="144"/>
      <c r="M84" s="13"/>
      <c r="N84" s="13"/>
      <c r="O84" s="13"/>
    </row>
    <row r="85" spans="1:15" ht="15" customHeight="1">
      <c r="A85" s="8"/>
      <c r="B85" s="75">
        <v>637</v>
      </c>
      <c r="C85" s="82" t="s">
        <v>19</v>
      </c>
      <c r="D85" s="9"/>
      <c r="E85" s="9"/>
      <c r="F85" s="15"/>
      <c r="G85" s="9"/>
      <c r="H85" s="15"/>
      <c r="I85" s="20">
        <v>5.83</v>
      </c>
      <c r="J85" s="20">
        <v>4.96</v>
      </c>
      <c r="K85" s="13">
        <v>5.5</v>
      </c>
      <c r="L85" s="144">
        <v>5.5</v>
      </c>
      <c r="M85" s="13">
        <v>5.5</v>
      </c>
      <c r="N85" s="13">
        <v>5.5</v>
      </c>
      <c r="O85" s="13">
        <v>5.5</v>
      </c>
    </row>
    <row r="86" spans="1:15" ht="15" customHeight="1">
      <c r="A86" s="8"/>
      <c r="B86" s="46" t="s">
        <v>87</v>
      </c>
      <c r="C86" s="6" t="s">
        <v>20</v>
      </c>
      <c r="D86" s="21"/>
      <c r="E86" s="21"/>
      <c r="F86" s="22"/>
      <c r="G86" s="9"/>
      <c r="H86" s="15"/>
      <c r="I86" s="20">
        <v>0</v>
      </c>
      <c r="J86" s="20">
        <v>0.6</v>
      </c>
      <c r="K86" s="13">
        <v>0.6</v>
      </c>
      <c r="L86" s="144">
        <v>0.6</v>
      </c>
      <c r="M86" s="13">
        <v>0.6</v>
      </c>
      <c r="N86" s="13">
        <v>0.6</v>
      </c>
      <c r="O86" s="13">
        <v>0.6</v>
      </c>
    </row>
    <row r="87" spans="1:15" ht="15" customHeight="1">
      <c r="A87" s="8"/>
      <c r="B87" s="46" t="s">
        <v>88</v>
      </c>
      <c r="C87" s="6" t="s">
        <v>89</v>
      </c>
      <c r="D87" s="21"/>
      <c r="E87" s="21"/>
      <c r="F87" s="22"/>
      <c r="G87" s="9"/>
      <c r="H87" s="15"/>
      <c r="I87" s="20"/>
      <c r="J87" s="20"/>
      <c r="K87" s="13"/>
      <c r="L87" s="144"/>
      <c r="M87" s="13"/>
      <c r="N87" s="13"/>
      <c r="O87" s="13"/>
    </row>
    <row r="88" spans="1:15" ht="15" customHeight="1">
      <c r="A88" s="8"/>
      <c r="B88" s="75">
        <v>610</v>
      </c>
      <c r="C88" s="82" t="s">
        <v>68</v>
      </c>
      <c r="D88" s="9"/>
      <c r="E88" s="9"/>
      <c r="F88" s="15"/>
      <c r="G88" s="9"/>
      <c r="H88" s="15"/>
      <c r="I88" s="20">
        <v>1.32</v>
      </c>
      <c r="J88" s="20">
        <v>17.96</v>
      </c>
      <c r="K88" s="13">
        <v>17</v>
      </c>
      <c r="L88" s="144">
        <v>17</v>
      </c>
      <c r="M88" s="13">
        <v>19</v>
      </c>
      <c r="N88" s="13">
        <v>19</v>
      </c>
      <c r="O88" s="13">
        <v>19</v>
      </c>
    </row>
    <row r="89" spans="1:15" ht="15" customHeight="1" thickBot="1">
      <c r="A89" s="56"/>
      <c r="B89" s="79">
        <v>642</v>
      </c>
      <c r="C89" s="83" t="s">
        <v>90</v>
      </c>
      <c r="D89" s="10"/>
      <c r="E89" s="10"/>
      <c r="F89" s="11"/>
      <c r="G89" s="10"/>
      <c r="H89" s="11"/>
      <c r="I89" s="12">
        <v>40.82</v>
      </c>
      <c r="J89" s="12">
        <v>4.16</v>
      </c>
      <c r="K89" s="28">
        <v>5</v>
      </c>
      <c r="L89" s="145">
        <v>5</v>
      </c>
      <c r="M89" s="13">
        <v>5</v>
      </c>
      <c r="N89" s="13">
        <v>5</v>
      </c>
      <c r="O89" s="13">
        <v>5</v>
      </c>
    </row>
    <row r="90" spans="1:15" ht="15" customHeight="1" thickBot="1">
      <c r="A90" s="105"/>
      <c r="B90" s="85"/>
      <c r="C90" s="29"/>
      <c r="D90" s="29"/>
      <c r="E90" s="29"/>
      <c r="F90" s="29"/>
      <c r="G90" s="34"/>
      <c r="H90" s="29"/>
      <c r="I90" s="30">
        <f aca="true" t="shared" si="4" ref="I90:O90">SUM(I82:I89)</f>
        <v>66.53</v>
      </c>
      <c r="J90" s="30">
        <f t="shared" si="4"/>
        <v>46.16</v>
      </c>
      <c r="K90" s="30">
        <f t="shared" si="4"/>
        <v>48.1</v>
      </c>
      <c r="L90" s="146">
        <f t="shared" si="4"/>
        <v>59</v>
      </c>
      <c r="M90" s="146">
        <f t="shared" si="4"/>
        <v>59.699999999999996</v>
      </c>
      <c r="N90" s="146">
        <f t="shared" si="4"/>
        <v>59.699999999999996</v>
      </c>
      <c r="O90" s="160">
        <f t="shared" si="4"/>
        <v>59.699999999999996</v>
      </c>
    </row>
    <row r="91" spans="1:11" ht="15" customHeight="1">
      <c r="A91" s="17"/>
      <c r="B91" s="109"/>
      <c r="C91" s="17"/>
      <c r="D91" s="17"/>
      <c r="E91" s="5"/>
      <c r="F91" s="5"/>
      <c r="G91" s="5"/>
      <c r="H91" s="5"/>
      <c r="I91" s="5"/>
      <c r="J91" s="5"/>
      <c r="K91" s="19"/>
    </row>
    <row r="92" spans="1:11" ht="15" customHeight="1" thickBot="1">
      <c r="A92" s="5"/>
      <c r="B92" s="45"/>
      <c r="C92" s="5"/>
      <c r="D92" s="5"/>
      <c r="E92" s="5"/>
      <c r="F92" s="5"/>
      <c r="G92" s="5"/>
      <c r="H92" s="5"/>
      <c r="I92" s="19"/>
      <c r="J92" s="19"/>
      <c r="K92" s="19"/>
    </row>
    <row r="93" spans="1:15" ht="15" customHeight="1" thickBot="1">
      <c r="A93" s="99"/>
      <c r="B93" s="110"/>
      <c r="C93" s="101" t="s">
        <v>21</v>
      </c>
      <c r="D93" s="33"/>
      <c r="E93" s="33"/>
      <c r="F93" s="34"/>
      <c r="G93" s="33"/>
      <c r="H93" s="34"/>
      <c r="I93" s="30">
        <f aca="true" t="shared" si="5" ref="I93:O93">I90+I78+I63+I50+I41+I35+I27+I19</f>
        <v>940.74</v>
      </c>
      <c r="J93" s="30">
        <f t="shared" si="5"/>
        <v>1037.23</v>
      </c>
      <c r="K93" s="30">
        <f t="shared" si="5"/>
        <v>1003.81</v>
      </c>
      <c r="L93" s="167">
        <f t="shared" si="5"/>
        <v>1323.76</v>
      </c>
      <c r="M93" s="167">
        <f t="shared" si="5"/>
        <v>1191.7</v>
      </c>
      <c r="N93" s="30">
        <f t="shared" si="5"/>
        <v>1122.2</v>
      </c>
      <c r="O93" s="160">
        <f t="shared" si="5"/>
        <v>1122.2</v>
      </c>
    </row>
    <row r="94" spans="2:12" ht="15" customHeight="1">
      <c r="B94" s="23"/>
      <c r="L94" s="19"/>
    </row>
    <row r="95" spans="1:12" ht="15" customHeight="1">
      <c r="A95" s="5"/>
      <c r="B95" s="45"/>
      <c r="C95" s="17" t="s">
        <v>37</v>
      </c>
      <c r="D95" s="17"/>
      <c r="E95" s="17"/>
      <c r="F95" s="17"/>
      <c r="G95" s="17"/>
      <c r="H95" s="17"/>
      <c r="I95" s="17"/>
      <c r="J95" s="17"/>
      <c r="K95" s="19"/>
      <c r="L95" s="19"/>
    </row>
    <row r="96" spans="1:15" ht="15" customHeight="1">
      <c r="A96" s="8"/>
      <c r="B96" s="25"/>
      <c r="C96" s="82" t="s">
        <v>35</v>
      </c>
      <c r="D96" s="9"/>
      <c r="E96" s="9"/>
      <c r="F96" s="15"/>
      <c r="G96" s="9"/>
      <c r="H96" s="15"/>
      <c r="I96" s="20">
        <v>482.59</v>
      </c>
      <c r="J96" s="20">
        <v>443.67</v>
      </c>
      <c r="K96" s="13">
        <v>471.5</v>
      </c>
      <c r="L96" s="13">
        <v>473.39</v>
      </c>
      <c r="M96" s="8">
        <v>473.39</v>
      </c>
      <c r="N96" s="8">
        <v>473.39</v>
      </c>
      <c r="O96" s="8">
        <v>473.39</v>
      </c>
    </row>
    <row r="97" spans="1:15" ht="15" customHeight="1">
      <c r="A97" s="8"/>
      <c r="B97" s="25"/>
      <c r="C97" s="82" t="s">
        <v>149</v>
      </c>
      <c r="D97" s="9"/>
      <c r="E97" s="9"/>
      <c r="F97" s="15"/>
      <c r="G97" s="9"/>
      <c r="H97" s="15"/>
      <c r="I97" s="20"/>
      <c r="J97" s="20"/>
      <c r="K97" s="13"/>
      <c r="L97" s="13">
        <v>5.2</v>
      </c>
      <c r="M97" s="8">
        <v>7.8</v>
      </c>
      <c r="N97" s="8">
        <v>0</v>
      </c>
      <c r="O97" s="8">
        <v>0</v>
      </c>
    </row>
    <row r="98" spans="1:15" ht="15">
      <c r="A98" s="8"/>
      <c r="B98" s="25"/>
      <c r="C98" s="82" t="s">
        <v>15</v>
      </c>
      <c r="D98" s="9"/>
      <c r="E98" s="9"/>
      <c r="F98" s="15"/>
      <c r="G98" s="9"/>
      <c r="H98" s="15"/>
      <c r="I98" s="20">
        <v>154.71</v>
      </c>
      <c r="J98" s="20">
        <v>159.66</v>
      </c>
      <c r="K98" s="13">
        <v>170.45</v>
      </c>
      <c r="L98" s="13">
        <v>170.45</v>
      </c>
      <c r="M98" s="8">
        <v>170.45</v>
      </c>
      <c r="N98" s="8">
        <v>170.45</v>
      </c>
      <c r="O98" s="8">
        <v>170.45</v>
      </c>
    </row>
    <row r="99" spans="1:15" ht="15">
      <c r="A99" s="8"/>
      <c r="B99" s="25"/>
      <c r="C99" s="82" t="s">
        <v>16</v>
      </c>
      <c r="D99" s="9"/>
      <c r="E99" s="9"/>
      <c r="F99" s="15"/>
      <c r="G99" s="9"/>
      <c r="H99" s="15"/>
      <c r="I99" s="20">
        <v>0</v>
      </c>
      <c r="J99" s="20">
        <v>61</v>
      </c>
      <c r="K99" s="13">
        <v>61</v>
      </c>
      <c r="L99" s="13">
        <v>65.69</v>
      </c>
      <c r="M99" s="8">
        <v>65.69</v>
      </c>
      <c r="N99" s="8">
        <v>65.69</v>
      </c>
      <c r="O99" s="8">
        <v>65.69</v>
      </c>
    </row>
    <row r="100" spans="1:15" ht="15">
      <c r="A100" s="8"/>
      <c r="B100" s="25"/>
      <c r="C100" s="82" t="s">
        <v>17</v>
      </c>
      <c r="D100" s="9"/>
      <c r="E100" s="9"/>
      <c r="F100" s="15"/>
      <c r="G100" s="9"/>
      <c r="H100" s="15"/>
      <c r="I100" s="20">
        <v>0</v>
      </c>
      <c r="J100" s="20">
        <v>38.8</v>
      </c>
      <c r="K100" s="13">
        <v>38.8</v>
      </c>
      <c r="L100" s="13">
        <v>43.62</v>
      </c>
      <c r="M100" s="8">
        <v>43.62</v>
      </c>
      <c r="N100" s="8">
        <v>43.62</v>
      </c>
      <c r="O100" s="8">
        <v>43.62</v>
      </c>
    </row>
    <row r="101" spans="1:15" ht="15.75" thickBot="1">
      <c r="A101" s="56"/>
      <c r="B101" s="150"/>
      <c r="C101" s="83" t="s">
        <v>110</v>
      </c>
      <c r="D101" s="10"/>
      <c r="E101" s="10"/>
      <c r="F101" s="11"/>
      <c r="G101" s="10"/>
      <c r="H101" s="11"/>
      <c r="I101" s="12">
        <v>0</v>
      </c>
      <c r="J101" s="12">
        <v>0</v>
      </c>
      <c r="K101" s="28">
        <v>148</v>
      </c>
      <c r="L101" s="28">
        <v>0</v>
      </c>
      <c r="M101" s="28">
        <v>0</v>
      </c>
      <c r="N101" s="28">
        <v>0</v>
      </c>
      <c r="O101" s="28">
        <v>0</v>
      </c>
    </row>
    <row r="102" spans="1:15" ht="15.75" thickBot="1">
      <c r="A102" s="99"/>
      <c r="B102" s="106"/>
      <c r="C102" s="101" t="s">
        <v>39</v>
      </c>
      <c r="D102" s="33"/>
      <c r="E102" s="33"/>
      <c r="F102" s="34"/>
      <c r="G102" s="33"/>
      <c r="H102" s="34"/>
      <c r="I102" s="44">
        <f aca="true" t="shared" si="6" ref="I102:O102">SUM(I96:I101)</f>
        <v>637.3</v>
      </c>
      <c r="J102" s="44">
        <f t="shared" si="6"/>
        <v>703.13</v>
      </c>
      <c r="K102" s="30">
        <f t="shared" si="6"/>
        <v>889.75</v>
      </c>
      <c r="L102" s="30">
        <f t="shared" si="6"/>
        <v>758.35</v>
      </c>
      <c r="M102" s="30">
        <f t="shared" si="6"/>
        <v>760.9499999999999</v>
      </c>
      <c r="N102" s="30">
        <f t="shared" si="6"/>
        <v>753.15</v>
      </c>
      <c r="O102" s="160">
        <f t="shared" si="6"/>
        <v>753.15</v>
      </c>
    </row>
    <row r="103" spans="1:5" ht="15">
      <c r="A103" s="1"/>
      <c r="B103" s="47"/>
      <c r="C103" s="1"/>
      <c r="D103" s="1"/>
      <c r="E103" s="1"/>
    </row>
    <row r="104" spans="2:11" ht="15">
      <c r="B104" s="23"/>
      <c r="C104" s="5"/>
      <c r="D104" s="5"/>
      <c r="E104" s="5"/>
      <c r="F104" s="5"/>
      <c r="G104" s="5"/>
      <c r="H104" s="5"/>
      <c r="I104" s="5"/>
      <c r="J104" s="5"/>
      <c r="K104" s="5"/>
    </row>
    <row r="105" ht="15">
      <c r="B105" s="23"/>
    </row>
    <row r="106" ht="15">
      <c r="B106" s="23"/>
    </row>
    <row r="107" ht="15">
      <c r="B107" s="23"/>
    </row>
    <row r="108" ht="15">
      <c r="B108" s="23"/>
    </row>
    <row r="109" ht="15">
      <c r="B109" s="23"/>
    </row>
    <row r="110" ht="15">
      <c r="B110" s="23"/>
    </row>
    <row r="111" ht="15">
      <c r="B111" s="23"/>
    </row>
    <row r="112" ht="15">
      <c r="B112" s="23"/>
    </row>
    <row r="113" ht="15">
      <c r="B113" s="23"/>
    </row>
    <row r="114" ht="15">
      <c r="B114" s="23"/>
    </row>
    <row r="115" ht="15">
      <c r="B115" s="23"/>
    </row>
    <row r="116" ht="15">
      <c r="B116" s="23"/>
    </row>
    <row r="117" ht="15">
      <c r="B117" s="23"/>
    </row>
    <row r="118" spans="1:3" ht="15">
      <c r="A118" s="1"/>
      <c r="B118" s="48"/>
      <c r="C118" s="1"/>
    </row>
    <row r="119" ht="15">
      <c r="B119" s="23"/>
    </row>
    <row r="120" spans="1:2" ht="15">
      <c r="A120" s="1"/>
      <c r="B120" s="47"/>
    </row>
    <row r="121" ht="15">
      <c r="B121" s="23"/>
    </row>
    <row r="122" ht="15">
      <c r="B122" s="23"/>
    </row>
    <row r="123" spans="1:2" ht="15">
      <c r="A123" s="1"/>
      <c r="B123" s="47"/>
    </row>
    <row r="124" ht="15">
      <c r="B124" s="23"/>
    </row>
    <row r="125" spans="1:4" ht="15">
      <c r="A125" s="1"/>
      <c r="B125" s="47"/>
      <c r="C125" s="1"/>
      <c r="D125" s="1"/>
    </row>
    <row r="126" ht="15">
      <c r="B126" s="23"/>
    </row>
    <row r="127" spans="1:5" ht="15">
      <c r="A127" s="1"/>
      <c r="B127" s="47"/>
      <c r="C127" s="1"/>
      <c r="D127" s="1"/>
      <c r="E127" s="1"/>
    </row>
    <row r="128" ht="15">
      <c r="B128" s="23"/>
    </row>
    <row r="129" ht="15">
      <c r="B129" s="23"/>
    </row>
    <row r="130" spans="1:5" ht="15">
      <c r="A130" s="1"/>
      <c r="B130" s="47"/>
      <c r="C130" s="1"/>
      <c r="D130" s="1"/>
      <c r="E130" s="1"/>
    </row>
    <row r="131" ht="15">
      <c r="B131" s="23"/>
    </row>
    <row r="132" ht="15">
      <c r="B132" s="23"/>
    </row>
    <row r="133" spans="1:5" ht="15">
      <c r="A133" s="1"/>
      <c r="B133" s="47"/>
      <c r="C133" s="1"/>
      <c r="D133" s="1"/>
      <c r="E133" s="1"/>
    </row>
    <row r="134" ht="15">
      <c r="B134" s="23"/>
    </row>
    <row r="135" spans="1:4" ht="15">
      <c r="A135" s="1"/>
      <c r="B135" s="47"/>
      <c r="C135" s="1"/>
      <c r="D135" s="1"/>
    </row>
    <row r="136" ht="15">
      <c r="B136" s="23"/>
    </row>
    <row r="137" ht="15">
      <c r="B137" s="23"/>
    </row>
    <row r="138" spans="1:4" ht="15">
      <c r="A138" s="1"/>
      <c r="B138" s="47"/>
      <c r="C138" s="1"/>
      <c r="D138" s="1"/>
    </row>
    <row r="139" ht="15">
      <c r="B139" s="23"/>
    </row>
    <row r="140" ht="15">
      <c r="B140" s="23"/>
    </row>
    <row r="141" spans="1:4" ht="15">
      <c r="A141" s="1"/>
      <c r="B141" s="47"/>
      <c r="C141" s="1"/>
      <c r="D141" s="1"/>
    </row>
    <row r="142" ht="15">
      <c r="B142" s="23"/>
    </row>
    <row r="143" ht="15">
      <c r="B143" s="23"/>
    </row>
    <row r="144" spans="1:6" ht="15">
      <c r="A144" s="1"/>
      <c r="B144" s="47"/>
      <c r="C144" s="1"/>
      <c r="D144" s="1"/>
      <c r="E144" s="1"/>
      <c r="F144" s="1"/>
    </row>
    <row r="145" ht="15">
      <c r="B145" s="23"/>
    </row>
    <row r="146" ht="15">
      <c r="B146" s="23"/>
    </row>
    <row r="147" spans="1:4" ht="15">
      <c r="A147" s="1"/>
      <c r="B147" s="49"/>
      <c r="C147" s="1"/>
      <c r="D147" s="1"/>
    </row>
    <row r="148" ht="15">
      <c r="B148" s="23"/>
    </row>
    <row r="149" ht="15">
      <c r="B149" s="23"/>
    </row>
    <row r="150" spans="1:6" ht="15">
      <c r="A150" s="1"/>
      <c r="B150" s="49"/>
      <c r="C150" s="1"/>
      <c r="D150" s="1"/>
      <c r="E150" s="1"/>
      <c r="F150" s="1"/>
    </row>
    <row r="151" ht="15">
      <c r="B151" s="23"/>
    </row>
    <row r="152" ht="15">
      <c r="B152" s="23"/>
    </row>
    <row r="153" ht="15">
      <c r="B153" s="23"/>
    </row>
    <row r="154" spans="1:4" ht="15">
      <c r="A154" s="1"/>
      <c r="B154" s="49"/>
      <c r="C154" s="1"/>
      <c r="D154" s="1"/>
    </row>
    <row r="155" ht="15">
      <c r="B155" s="23"/>
    </row>
    <row r="156" ht="15">
      <c r="B156" s="23"/>
    </row>
    <row r="157" spans="1:4" ht="15">
      <c r="A157" s="1"/>
      <c r="B157" s="47"/>
      <c r="C157" s="1"/>
      <c r="D157" s="1"/>
    </row>
    <row r="158" ht="15">
      <c r="B158" s="23"/>
    </row>
    <row r="159" ht="15">
      <c r="B159" s="23"/>
    </row>
    <row r="160" ht="15">
      <c r="B160" s="23"/>
    </row>
    <row r="161" spans="1:4" ht="15">
      <c r="A161" s="1"/>
      <c r="B161" s="47"/>
      <c r="C161" s="1"/>
      <c r="D161" s="1"/>
    </row>
    <row r="162" ht="15">
      <c r="B162" s="23"/>
    </row>
    <row r="163" ht="15">
      <c r="B163" s="23"/>
    </row>
    <row r="164" ht="15">
      <c r="B164" s="23"/>
    </row>
    <row r="165" ht="15">
      <c r="B165" s="23"/>
    </row>
    <row r="166" ht="15">
      <c r="B166" s="23"/>
    </row>
    <row r="167" spans="2:4" ht="15">
      <c r="B167" s="23"/>
      <c r="D167" s="1"/>
    </row>
    <row r="168" ht="15">
      <c r="B168" s="23"/>
    </row>
    <row r="169" ht="15">
      <c r="B169" s="23"/>
    </row>
    <row r="170" ht="15">
      <c r="B170" s="23"/>
    </row>
    <row r="171" spans="2:3" ht="15">
      <c r="B171" s="23"/>
      <c r="C171" s="1"/>
    </row>
  </sheetData>
  <sheetProtection/>
  <printOptions horizontalCentered="1"/>
  <pageMargins left="0" right="0" top="0.1968503937007874" bottom="0.1968503937007874" header="0.5118110236220472" footer="0.5118110236220472"/>
  <pageSetup horizontalDpi="600" verticalDpi="600" orientation="portrait" paperSize="9" r:id="rId3"/>
  <ignoredErrors>
    <ignoredError sqref="K19" formulaRange="1"/>
    <ignoredError sqref="B54 B68:B69 B80:B83 B52 B43 B66 B5 B21 B29 B38" numberStoredAsText="1"/>
    <ignoredError sqref="K35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zoomScalePageLayoutView="0" workbookViewId="0" topLeftCell="A1">
      <selection activeCell="E59" sqref="E59"/>
    </sheetView>
  </sheetViews>
  <sheetFormatPr defaultColWidth="9.140625" defaultRowHeight="12.75"/>
  <cols>
    <col min="1" max="1" width="4.28125" style="112" customWidth="1"/>
    <col min="2" max="2" width="10.00390625" style="112" bestFit="1" customWidth="1"/>
    <col min="3" max="4" width="9.140625" style="112" customWidth="1"/>
    <col min="5" max="5" width="7.8515625" style="112" customWidth="1"/>
    <col min="6" max="6" width="0.13671875" style="112" customWidth="1"/>
    <col min="7" max="7" width="5.28125" style="112" hidden="1" customWidth="1"/>
    <col min="8" max="10" width="9.28125" style="112" bestFit="1" customWidth="1"/>
    <col min="11" max="11" width="12.140625" style="112" customWidth="1"/>
    <col min="12" max="16384" width="9.140625" style="112" customWidth="1"/>
  </cols>
  <sheetData>
    <row r="1" spans="1:4" ht="15">
      <c r="A1" s="111"/>
      <c r="D1" s="111" t="s">
        <v>41</v>
      </c>
    </row>
    <row r="2" spans="1:4" ht="15">
      <c r="A2" s="111"/>
      <c r="D2" s="111"/>
    </row>
    <row r="3" ht="9" customHeight="1"/>
    <row r="4" spans="1:14" ht="29.25" customHeight="1">
      <c r="A4" s="113" t="s">
        <v>22</v>
      </c>
      <c r="B4" s="114"/>
      <c r="C4" s="114"/>
      <c r="D4" s="114"/>
      <c r="E4" s="114"/>
      <c r="F4" s="115"/>
      <c r="G4" s="115"/>
      <c r="H4" s="116">
        <v>2015</v>
      </c>
      <c r="I4" s="117">
        <v>2016</v>
      </c>
      <c r="J4" s="116">
        <v>2017</v>
      </c>
      <c r="K4" s="143" t="s">
        <v>161</v>
      </c>
      <c r="L4" s="6">
        <v>2018</v>
      </c>
      <c r="M4" s="6">
        <v>2019</v>
      </c>
      <c r="N4" s="6">
        <v>2020</v>
      </c>
    </row>
    <row r="5" spans="1:14" ht="15" customHeight="1">
      <c r="A5" s="119">
        <v>230</v>
      </c>
      <c r="B5" s="120" t="s">
        <v>49</v>
      </c>
      <c r="C5" s="115"/>
      <c r="D5" s="121"/>
      <c r="E5" s="122"/>
      <c r="F5" s="121"/>
      <c r="G5" s="122"/>
      <c r="H5" s="123">
        <v>2.03</v>
      </c>
      <c r="I5" s="123">
        <v>3.48</v>
      </c>
      <c r="J5" s="124"/>
      <c r="K5" s="124">
        <v>0.05</v>
      </c>
      <c r="L5" s="124"/>
      <c r="M5" s="124"/>
      <c r="N5" s="124"/>
    </row>
    <row r="6" spans="1:14" ht="15" customHeight="1">
      <c r="A6" s="119">
        <v>321</v>
      </c>
      <c r="B6" s="120" t="s">
        <v>111</v>
      </c>
      <c r="C6" s="115"/>
      <c r="D6" s="121"/>
      <c r="E6" s="122"/>
      <c r="F6" s="121"/>
      <c r="G6" s="122"/>
      <c r="H6" s="123"/>
      <c r="I6" s="123"/>
      <c r="J6" s="124"/>
      <c r="K6" s="124"/>
      <c r="L6" s="124"/>
      <c r="M6" s="124"/>
      <c r="N6" s="124"/>
    </row>
    <row r="7" spans="1:14" ht="15" customHeight="1">
      <c r="A7" s="118"/>
      <c r="B7" s="120" t="s">
        <v>112</v>
      </c>
      <c r="C7" s="115"/>
      <c r="D7" s="121"/>
      <c r="E7" s="122"/>
      <c r="F7" s="121"/>
      <c r="G7" s="122"/>
      <c r="H7" s="123">
        <v>13</v>
      </c>
      <c r="I7" s="123"/>
      <c r="J7" s="124"/>
      <c r="K7" s="124"/>
      <c r="L7" s="124"/>
      <c r="M7" s="124"/>
      <c r="N7" s="124"/>
    </row>
    <row r="8" spans="1:14" ht="15" customHeight="1">
      <c r="A8" s="118"/>
      <c r="B8" s="120" t="s">
        <v>113</v>
      </c>
      <c r="C8" s="115"/>
      <c r="D8" s="121"/>
      <c r="E8" s="122"/>
      <c r="F8" s="121"/>
      <c r="G8" s="122"/>
      <c r="H8" s="123"/>
      <c r="I8" s="123">
        <v>45.9</v>
      </c>
      <c r="J8" s="124"/>
      <c r="K8" s="124"/>
      <c r="L8" s="124"/>
      <c r="M8" s="124"/>
      <c r="N8" s="124"/>
    </row>
    <row r="9" spans="1:14" ht="15" customHeight="1">
      <c r="A9" s="118"/>
      <c r="B9" s="120" t="s">
        <v>137</v>
      </c>
      <c r="C9" s="115"/>
      <c r="D9" s="121"/>
      <c r="E9" s="122"/>
      <c r="F9" s="121"/>
      <c r="G9" s="122"/>
      <c r="H9" s="123"/>
      <c r="I9" s="123">
        <v>157.71</v>
      </c>
      <c r="J9" s="124"/>
      <c r="K9" s="124">
        <v>8.31</v>
      </c>
      <c r="L9" s="124"/>
      <c r="M9" s="124"/>
      <c r="N9" s="124"/>
    </row>
    <row r="10" spans="1:14" ht="15" customHeight="1" thickBot="1">
      <c r="A10" s="168"/>
      <c r="B10" s="132" t="s">
        <v>114</v>
      </c>
      <c r="C10" s="121"/>
      <c r="D10" s="121"/>
      <c r="E10" s="122"/>
      <c r="F10" s="121"/>
      <c r="G10" s="122"/>
      <c r="H10" s="123"/>
      <c r="I10" s="123">
        <v>26.4</v>
      </c>
      <c r="J10" s="169"/>
      <c r="K10" s="169"/>
      <c r="L10" s="169"/>
      <c r="M10" s="169"/>
      <c r="N10" s="169"/>
    </row>
    <row r="11" spans="1:14" ht="15" customHeight="1" thickBot="1">
      <c r="A11" s="170"/>
      <c r="B11" s="171" t="s">
        <v>23</v>
      </c>
      <c r="C11" s="172"/>
      <c r="D11" s="172"/>
      <c r="E11" s="173"/>
      <c r="F11" s="172"/>
      <c r="G11" s="173"/>
      <c r="H11" s="174">
        <f aca="true" t="shared" si="0" ref="H11:N11">SUM(H5:H10)</f>
        <v>15.03</v>
      </c>
      <c r="I11" s="174">
        <f t="shared" si="0"/>
        <v>233.49</v>
      </c>
      <c r="J11" s="174">
        <f t="shared" si="0"/>
        <v>0</v>
      </c>
      <c r="K11" s="174">
        <f t="shared" si="0"/>
        <v>8.360000000000001</v>
      </c>
      <c r="L11" s="174">
        <f t="shared" si="0"/>
        <v>0</v>
      </c>
      <c r="M11" s="174">
        <f t="shared" si="0"/>
        <v>0</v>
      </c>
      <c r="N11" s="175">
        <f t="shared" si="0"/>
        <v>0</v>
      </c>
    </row>
    <row r="12" spans="1:10" ht="15" customHeight="1">
      <c r="A12" s="127"/>
      <c r="B12" s="128"/>
      <c r="C12" s="127"/>
      <c r="D12" s="127"/>
      <c r="E12" s="127"/>
      <c r="F12" s="127"/>
      <c r="G12" s="127"/>
      <c r="H12" s="127"/>
      <c r="I12" s="127"/>
      <c r="J12" s="129"/>
    </row>
    <row r="13" spans="1:10" ht="15" customHeight="1">
      <c r="A13" s="113" t="s">
        <v>24</v>
      </c>
      <c r="B13" s="114"/>
      <c r="C13" s="114"/>
      <c r="D13" s="114"/>
      <c r="E13" s="130"/>
      <c r="J13" s="131"/>
    </row>
    <row r="14" spans="1:14" ht="15" customHeight="1">
      <c r="A14" s="116"/>
      <c r="B14" s="120" t="s">
        <v>119</v>
      </c>
      <c r="C14" s="115"/>
      <c r="D14" s="115"/>
      <c r="E14" s="126"/>
      <c r="F14" s="126"/>
      <c r="G14" s="118"/>
      <c r="H14" s="124">
        <v>0.96</v>
      </c>
      <c r="I14" s="124">
        <v>8.64</v>
      </c>
      <c r="J14" s="124"/>
      <c r="K14" s="124"/>
      <c r="L14" s="124"/>
      <c r="M14" s="124"/>
      <c r="N14" s="124"/>
    </row>
    <row r="15" spans="1:14" ht="15" customHeight="1">
      <c r="A15" s="116"/>
      <c r="B15" s="132" t="s">
        <v>120</v>
      </c>
      <c r="C15" s="121"/>
      <c r="D15" s="121"/>
      <c r="E15" s="121"/>
      <c r="F15" s="126"/>
      <c r="G15" s="118"/>
      <c r="H15" s="124"/>
      <c r="I15" s="124">
        <v>2.62</v>
      </c>
      <c r="J15" s="124"/>
      <c r="K15" s="124"/>
      <c r="L15" s="124"/>
      <c r="M15" s="124"/>
      <c r="N15" s="124"/>
    </row>
    <row r="16" spans="1:14" ht="15" customHeight="1">
      <c r="A16" s="116"/>
      <c r="B16" s="132" t="s">
        <v>121</v>
      </c>
      <c r="C16" s="121"/>
      <c r="D16" s="121"/>
      <c r="E16" s="121"/>
      <c r="F16" s="126"/>
      <c r="G16" s="118"/>
      <c r="H16" s="124">
        <v>17.31</v>
      </c>
      <c r="I16" s="124">
        <v>12.08</v>
      </c>
      <c r="J16" s="124"/>
      <c r="K16" s="124"/>
      <c r="L16" s="124"/>
      <c r="M16" s="124"/>
      <c r="N16" s="124"/>
    </row>
    <row r="17" spans="1:14" ht="15" customHeight="1">
      <c r="A17" s="116"/>
      <c r="B17" s="132" t="s">
        <v>122</v>
      </c>
      <c r="C17" s="121"/>
      <c r="D17" s="121"/>
      <c r="E17" s="121"/>
      <c r="F17" s="115"/>
      <c r="G17" s="115"/>
      <c r="H17" s="124">
        <v>13.31</v>
      </c>
      <c r="I17" s="124"/>
      <c r="J17" s="124"/>
      <c r="K17" s="124"/>
      <c r="L17" s="124"/>
      <c r="M17" s="124"/>
      <c r="N17" s="124"/>
    </row>
    <row r="18" spans="1:14" ht="15" customHeight="1">
      <c r="A18" s="116"/>
      <c r="B18" s="132" t="s">
        <v>123</v>
      </c>
      <c r="C18" s="121"/>
      <c r="D18" s="121"/>
      <c r="E18" s="121"/>
      <c r="F18" s="115"/>
      <c r="G18" s="115"/>
      <c r="H18" s="124">
        <v>167.02</v>
      </c>
      <c r="I18" s="124">
        <v>174.75</v>
      </c>
      <c r="J18" s="124"/>
      <c r="K18" s="124"/>
      <c r="L18" s="124"/>
      <c r="M18" s="124"/>
      <c r="N18" s="124"/>
    </row>
    <row r="19" spans="1:14" ht="15" customHeight="1">
      <c r="A19" s="116"/>
      <c r="B19" s="132" t="s">
        <v>126</v>
      </c>
      <c r="C19" s="121"/>
      <c r="D19" s="121"/>
      <c r="E19" s="121"/>
      <c r="F19" s="115"/>
      <c r="G19" s="115"/>
      <c r="H19" s="124"/>
      <c r="I19" s="124"/>
      <c r="J19" s="124"/>
      <c r="K19" s="124"/>
      <c r="L19" s="124"/>
      <c r="M19" s="124"/>
      <c r="N19" s="124"/>
    </row>
    <row r="20" spans="1:14" ht="15" customHeight="1">
      <c r="A20" s="116"/>
      <c r="B20" s="132" t="s">
        <v>124</v>
      </c>
      <c r="C20" s="121"/>
      <c r="D20" s="121"/>
      <c r="E20" s="121"/>
      <c r="F20" s="115"/>
      <c r="G20" s="115"/>
      <c r="H20" s="124"/>
      <c r="I20" s="124">
        <v>11.99</v>
      </c>
      <c r="J20" s="124"/>
      <c r="K20" s="124"/>
      <c r="L20" s="124"/>
      <c r="M20" s="124"/>
      <c r="N20" s="124"/>
    </row>
    <row r="21" spans="1:14" ht="15" customHeight="1">
      <c r="A21" s="116"/>
      <c r="B21" s="132" t="s">
        <v>128</v>
      </c>
      <c r="C21" s="121"/>
      <c r="D21" s="121"/>
      <c r="E21" s="121"/>
      <c r="F21" s="115"/>
      <c r="G21" s="115"/>
      <c r="H21" s="124">
        <v>0</v>
      </c>
      <c r="I21" s="124">
        <v>64.84</v>
      </c>
      <c r="J21" s="124"/>
      <c r="K21" s="124"/>
      <c r="L21" s="124"/>
      <c r="M21" s="124"/>
      <c r="N21" s="124"/>
    </row>
    <row r="22" spans="1:14" ht="15" customHeight="1">
      <c r="A22" s="116"/>
      <c r="B22" s="132" t="s">
        <v>129</v>
      </c>
      <c r="C22" s="121"/>
      <c r="D22" s="121"/>
      <c r="E22" s="121"/>
      <c r="F22" s="115"/>
      <c r="G22" s="115"/>
      <c r="H22" s="124">
        <v>3.03</v>
      </c>
      <c r="I22" s="124"/>
      <c r="J22" s="124"/>
      <c r="K22" s="124"/>
      <c r="L22" s="124"/>
      <c r="M22" s="124"/>
      <c r="N22" s="124"/>
    </row>
    <row r="23" spans="1:14" ht="15" customHeight="1">
      <c r="A23" s="116"/>
      <c r="B23" s="132" t="s">
        <v>130</v>
      </c>
      <c r="C23" s="121"/>
      <c r="D23" s="121"/>
      <c r="E23" s="121"/>
      <c r="F23" s="115"/>
      <c r="G23" s="115"/>
      <c r="H23" s="124"/>
      <c r="I23" s="124">
        <v>62</v>
      </c>
      <c r="J23" s="124"/>
      <c r="K23" s="124"/>
      <c r="L23" s="124"/>
      <c r="M23" s="124"/>
      <c r="N23" s="124"/>
    </row>
    <row r="24" spans="1:14" ht="15" customHeight="1">
      <c r="A24" s="116"/>
      <c r="B24" s="132" t="s">
        <v>127</v>
      </c>
      <c r="C24" s="121"/>
      <c r="D24" s="121"/>
      <c r="E24" s="121"/>
      <c r="F24" s="115"/>
      <c r="G24" s="115"/>
      <c r="H24" s="124">
        <v>1.99</v>
      </c>
      <c r="I24" s="124">
        <v>136.39</v>
      </c>
      <c r="J24" s="124"/>
      <c r="K24" s="124"/>
      <c r="L24" s="124"/>
      <c r="M24" s="124"/>
      <c r="N24" s="124"/>
    </row>
    <row r="25" spans="1:14" ht="15" customHeight="1">
      <c r="A25" s="116"/>
      <c r="B25" s="132" t="s">
        <v>125</v>
      </c>
      <c r="C25" s="121"/>
      <c r="D25" s="121"/>
      <c r="E25" s="121"/>
      <c r="F25" s="115"/>
      <c r="G25" s="115"/>
      <c r="H25" s="124"/>
      <c r="I25" s="124">
        <v>1.72</v>
      </c>
      <c r="J25" s="124"/>
      <c r="K25" s="124"/>
      <c r="L25" s="124"/>
      <c r="M25" s="124"/>
      <c r="N25" s="124"/>
    </row>
    <row r="26" spans="1:14" ht="15" customHeight="1">
      <c r="A26" s="116"/>
      <c r="B26" s="159" t="s">
        <v>164</v>
      </c>
      <c r="C26" s="121"/>
      <c r="D26" s="121"/>
      <c r="E26" s="121"/>
      <c r="F26" s="115"/>
      <c r="G26" s="115"/>
      <c r="H26" s="124"/>
      <c r="I26" s="124"/>
      <c r="J26" s="124"/>
      <c r="K26" s="124"/>
      <c r="L26" s="124">
        <v>50</v>
      </c>
      <c r="M26" s="124"/>
      <c r="N26" s="124"/>
    </row>
    <row r="27" spans="1:14" ht="15" customHeight="1">
      <c r="A27" s="116"/>
      <c r="B27" s="159" t="s">
        <v>165</v>
      </c>
      <c r="C27" s="121"/>
      <c r="D27" s="121"/>
      <c r="E27" s="121"/>
      <c r="F27" s="115"/>
      <c r="G27" s="115"/>
      <c r="H27" s="124"/>
      <c r="I27" s="124"/>
      <c r="J27" s="124"/>
      <c r="K27" s="124"/>
      <c r="L27" s="124">
        <v>250</v>
      </c>
      <c r="M27" s="124"/>
      <c r="N27" s="124"/>
    </row>
    <row r="28" spans="1:14" ht="15" customHeight="1">
      <c r="A28" s="116"/>
      <c r="B28" s="132" t="s">
        <v>150</v>
      </c>
      <c r="C28" s="121"/>
      <c r="D28" s="121"/>
      <c r="E28" s="121"/>
      <c r="F28" s="115"/>
      <c r="G28" s="115"/>
      <c r="H28" s="124"/>
      <c r="I28" s="124"/>
      <c r="J28" s="124"/>
      <c r="K28" s="124">
        <v>69</v>
      </c>
      <c r="L28" s="124"/>
      <c r="M28" s="124"/>
      <c r="N28" s="124"/>
    </row>
    <row r="29" spans="1:14" ht="15" customHeight="1">
      <c r="A29" s="116"/>
      <c r="B29" s="132" t="s">
        <v>145</v>
      </c>
      <c r="C29" s="121"/>
      <c r="D29" s="121"/>
      <c r="E29" s="121"/>
      <c r="F29" s="115"/>
      <c r="G29" s="115"/>
      <c r="H29" s="124"/>
      <c r="I29" s="124"/>
      <c r="J29" s="124"/>
      <c r="K29" s="124">
        <v>3.3</v>
      </c>
      <c r="L29" s="124"/>
      <c r="M29" s="124"/>
      <c r="N29" s="124"/>
    </row>
    <row r="30" spans="1:14" ht="15" customHeight="1">
      <c r="A30" s="116"/>
      <c r="B30" s="132" t="s">
        <v>144</v>
      </c>
      <c r="C30" s="121"/>
      <c r="D30" s="121"/>
      <c r="E30" s="121"/>
      <c r="F30" s="115"/>
      <c r="G30" s="115"/>
      <c r="H30" s="124"/>
      <c r="I30" s="124"/>
      <c r="J30" s="124"/>
      <c r="K30" s="124">
        <v>2</v>
      </c>
      <c r="L30" s="124"/>
      <c r="M30" s="124"/>
      <c r="N30" s="124"/>
    </row>
    <row r="31" spans="1:14" ht="15" customHeight="1">
      <c r="A31" s="118"/>
      <c r="B31" s="120" t="s">
        <v>96</v>
      </c>
      <c r="C31" s="115"/>
      <c r="D31" s="115"/>
      <c r="E31" s="126"/>
      <c r="F31" s="115"/>
      <c r="G31" s="115"/>
      <c r="H31" s="124"/>
      <c r="I31" s="124"/>
      <c r="J31" s="124">
        <v>14</v>
      </c>
      <c r="K31" s="124">
        <v>14</v>
      </c>
      <c r="L31" s="124"/>
      <c r="M31" s="124"/>
      <c r="N31" s="124"/>
    </row>
    <row r="32" spans="1:14" ht="15" customHeight="1">
      <c r="A32" s="118"/>
      <c r="B32" s="120" t="s">
        <v>99</v>
      </c>
      <c r="C32" s="115"/>
      <c r="D32" s="115"/>
      <c r="E32" s="126"/>
      <c r="F32" s="115"/>
      <c r="G32" s="115"/>
      <c r="H32" s="124"/>
      <c r="I32" s="124"/>
      <c r="J32" s="124">
        <v>30</v>
      </c>
      <c r="K32" s="124">
        <v>41.82</v>
      </c>
      <c r="L32" s="124"/>
      <c r="M32" s="124"/>
      <c r="N32" s="124"/>
    </row>
    <row r="33" spans="1:14" ht="15" customHeight="1">
      <c r="A33" s="118"/>
      <c r="B33" s="133" t="s">
        <v>135</v>
      </c>
      <c r="C33" s="134"/>
      <c r="D33" s="134"/>
      <c r="E33" s="135"/>
      <c r="F33" s="134"/>
      <c r="G33" s="134"/>
      <c r="H33" s="136"/>
      <c r="I33" s="124"/>
      <c r="J33" s="124">
        <v>20</v>
      </c>
      <c r="K33" s="124">
        <v>20</v>
      </c>
      <c r="L33" s="124"/>
      <c r="M33" s="124"/>
      <c r="N33" s="124"/>
    </row>
    <row r="34" spans="1:14" ht="15" customHeight="1">
      <c r="A34" s="118"/>
      <c r="B34" s="133" t="s">
        <v>138</v>
      </c>
      <c r="C34" s="134"/>
      <c r="D34" s="134"/>
      <c r="E34" s="135"/>
      <c r="F34" s="134"/>
      <c r="G34" s="134"/>
      <c r="H34" s="136"/>
      <c r="I34" s="124"/>
      <c r="J34" s="124">
        <v>20</v>
      </c>
      <c r="K34" s="124">
        <v>24</v>
      </c>
      <c r="L34" s="124"/>
      <c r="M34" s="124"/>
      <c r="N34" s="124"/>
    </row>
    <row r="35" spans="1:14" ht="15" customHeight="1" thickBot="1">
      <c r="A35" s="168"/>
      <c r="B35" s="176"/>
      <c r="C35" s="121"/>
      <c r="D35" s="121"/>
      <c r="E35" s="122"/>
      <c r="F35" s="121"/>
      <c r="G35" s="121"/>
      <c r="H35" s="169"/>
      <c r="I35" s="169"/>
      <c r="J35" s="169"/>
      <c r="K35" s="177"/>
      <c r="L35" s="177"/>
      <c r="M35" s="177"/>
      <c r="N35" s="177"/>
    </row>
    <row r="36" spans="1:14" ht="15" customHeight="1" thickBot="1">
      <c r="A36" s="170"/>
      <c r="B36" s="171" t="s">
        <v>23</v>
      </c>
      <c r="C36" s="172"/>
      <c r="D36" s="172"/>
      <c r="E36" s="173"/>
      <c r="F36" s="172"/>
      <c r="G36" s="172"/>
      <c r="H36" s="156">
        <f>SUM(H14:H35)</f>
        <v>203.62000000000003</v>
      </c>
      <c r="I36" s="156">
        <f>SUM(I14:I35)</f>
        <v>475.03000000000003</v>
      </c>
      <c r="J36" s="156">
        <f>SUM(J31:J35)</f>
        <v>84</v>
      </c>
      <c r="K36" s="156">
        <f>SUM(K14:K34)</f>
        <v>174.12</v>
      </c>
      <c r="L36" s="156">
        <f>SUM(L14:L34)</f>
        <v>300</v>
      </c>
      <c r="M36" s="156">
        <f>SUM(M14:M34)</f>
        <v>0</v>
      </c>
      <c r="N36" s="178">
        <f>SUM(N14:N34)</f>
        <v>0</v>
      </c>
    </row>
    <row r="37" spans="1:10" ht="15" customHeight="1">
      <c r="A37" s="127"/>
      <c r="B37" s="128"/>
      <c r="C37" s="127"/>
      <c r="D37" s="127"/>
      <c r="E37" s="127"/>
      <c r="F37" s="127"/>
      <c r="G37" s="127"/>
      <c r="H37" s="127"/>
      <c r="I37" s="127"/>
      <c r="J37" s="137"/>
    </row>
    <row r="38" spans="1:10" ht="15" customHeight="1">
      <c r="A38" s="113" t="s">
        <v>36</v>
      </c>
      <c r="B38" s="114"/>
      <c r="C38" s="114"/>
      <c r="D38" s="114"/>
      <c r="E38" s="130"/>
      <c r="F38" s="127"/>
      <c r="G38" s="127"/>
      <c r="H38" s="127"/>
      <c r="I38" s="127"/>
      <c r="J38" s="137"/>
    </row>
    <row r="39" spans="1:14" ht="15" customHeight="1">
      <c r="A39" s="120"/>
      <c r="B39" s="120" t="s">
        <v>115</v>
      </c>
      <c r="C39" s="115"/>
      <c r="D39" s="115"/>
      <c r="E39" s="126"/>
      <c r="F39" s="115"/>
      <c r="G39" s="126"/>
      <c r="H39" s="138">
        <v>0</v>
      </c>
      <c r="I39" s="138">
        <v>13.02</v>
      </c>
      <c r="J39" s="138">
        <v>0</v>
      </c>
      <c r="K39" s="124">
        <v>0</v>
      </c>
      <c r="L39" s="124"/>
      <c r="M39" s="124"/>
      <c r="N39" s="124"/>
    </row>
    <row r="40" spans="1:14" ht="15" customHeight="1">
      <c r="A40" s="133">
        <v>411</v>
      </c>
      <c r="B40" s="120" t="s">
        <v>116</v>
      </c>
      <c r="C40" s="115"/>
      <c r="D40" s="115"/>
      <c r="E40" s="126"/>
      <c r="F40" s="115"/>
      <c r="G40" s="126"/>
      <c r="H40" s="138">
        <v>22.79</v>
      </c>
      <c r="I40" s="138">
        <v>5.04</v>
      </c>
      <c r="J40" s="138"/>
      <c r="K40" s="124"/>
      <c r="L40" s="124"/>
      <c r="M40" s="124"/>
      <c r="N40" s="124"/>
    </row>
    <row r="41" spans="1:14" ht="15" customHeight="1">
      <c r="A41" s="133">
        <v>411</v>
      </c>
      <c r="B41" s="120" t="s">
        <v>117</v>
      </c>
      <c r="C41" s="115"/>
      <c r="D41" s="115"/>
      <c r="E41" s="126"/>
      <c r="F41" s="115"/>
      <c r="G41" s="126"/>
      <c r="H41" s="138">
        <v>7.5</v>
      </c>
      <c r="I41" s="138">
        <v>0</v>
      </c>
      <c r="J41" s="138"/>
      <c r="K41" s="124"/>
      <c r="L41" s="124"/>
      <c r="M41" s="124"/>
      <c r="N41" s="124"/>
    </row>
    <row r="42" spans="1:14" ht="15" customHeight="1">
      <c r="A42" s="133">
        <v>513</v>
      </c>
      <c r="B42" s="120" t="s">
        <v>118</v>
      </c>
      <c r="C42" s="115"/>
      <c r="D42" s="115"/>
      <c r="E42" s="126"/>
      <c r="F42" s="115"/>
      <c r="G42" s="126"/>
      <c r="H42" s="138"/>
      <c r="I42" s="138">
        <v>132.02</v>
      </c>
      <c r="J42" s="138"/>
      <c r="K42" s="124"/>
      <c r="L42" s="124"/>
      <c r="M42" s="124"/>
      <c r="N42" s="124"/>
    </row>
    <row r="43" spans="1:14" ht="15" customHeight="1">
      <c r="A43" s="133"/>
      <c r="B43" s="120" t="s">
        <v>142</v>
      </c>
      <c r="C43" s="115"/>
      <c r="D43" s="115"/>
      <c r="E43" s="126"/>
      <c r="F43" s="115"/>
      <c r="G43" s="126"/>
      <c r="H43" s="138"/>
      <c r="I43" s="138"/>
      <c r="J43" s="138"/>
      <c r="K43" s="124">
        <v>27.9</v>
      </c>
      <c r="L43" s="124"/>
      <c r="M43" s="124"/>
      <c r="N43" s="124"/>
    </row>
    <row r="44" spans="1:14" ht="15" customHeight="1" thickBot="1">
      <c r="A44" s="179">
        <v>454</v>
      </c>
      <c r="B44" s="132" t="s">
        <v>134</v>
      </c>
      <c r="C44" s="121"/>
      <c r="D44" s="121"/>
      <c r="E44" s="122"/>
      <c r="F44" s="121"/>
      <c r="G44" s="122"/>
      <c r="H44" s="123">
        <v>33.45</v>
      </c>
      <c r="I44" s="123"/>
      <c r="J44" s="123"/>
      <c r="K44" s="169"/>
      <c r="L44" s="169"/>
      <c r="M44" s="169"/>
      <c r="N44" s="169"/>
    </row>
    <row r="45" spans="1:14" ht="15" customHeight="1" thickBot="1">
      <c r="A45" s="170"/>
      <c r="B45" s="171" t="s">
        <v>23</v>
      </c>
      <c r="C45" s="180"/>
      <c r="D45" s="180"/>
      <c r="E45" s="181"/>
      <c r="F45" s="180"/>
      <c r="G45" s="181"/>
      <c r="H45" s="174">
        <f>SUM(H39:H44)</f>
        <v>63.74</v>
      </c>
      <c r="I45" s="174">
        <f>SUM(I39:I44)</f>
        <v>150.08</v>
      </c>
      <c r="J45" s="156">
        <v>0</v>
      </c>
      <c r="K45" s="156">
        <f>SUM(K39:K43)</f>
        <v>27.9</v>
      </c>
      <c r="L45" s="156">
        <f>SUM(L39:L43)</f>
        <v>0</v>
      </c>
      <c r="M45" s="156">
        <f>SUM(M39:M43)</f>
        <v>0</v>
      </c>
      <c r="N45" s="178">
        <f>SUM(N39:N43)</f>
        <v>0</v>
      </c>
    </row>
    <row r="46" spans="1:11" ht="15" customHeight="1">
      <c r="A46" s="127"/>
      <c r="B46" s="128"/>
      <c r="C46" s="128"/>
      <c r="D46" s="128"/>
      <c r="E46" s="128"/>
      <c r="F46" s="128"/>
      <c r="G46" s="128"/>
      <c r="H46" s="137"/>
      <c r="I46" s="137"/>
      <c r="J46" s="129"/>
      <c r="K46" s="129"/>
    </row>
    <row r="47" spans="1:11" ht="15" customHeight="1" hidden="1">
      <c r="A47" s="127"/>
      <c r="B47" s="128"/>
      <c r="C47" s="127"/>
      <c r="D47" s="127"/>
      <c r="E47" s="127"/>
      <c r="F47" s="127"/>
      <c r="G47" s="127"/>
      <c r="H47" s="127"/>
      <c r="I47" s="127"/>
      <c r="J47" s="137"/>
      <c r="K47" s="137"/>
    </row>
    <row r="48" spans="1:11" ht="15" customHeight="1">
      <c r="A48" s="125" t="s">
        <v>29</v>
      </c>
      <c r="B48" s="139"/>
      <c r="C48" s="139"/>
      <c r="D48" s="115"/>
      <c r="E48" s="126"/>
      <c r="J48" s="131"/>
      <c r="K48" s="131"/>
    </row>
    <row r="49" spans="1:14" ht="15" customHeight="1">
      <c r="A49" s="119">
        <v>820</v>
      </c>
      <c r="B49" s="133" t="s">
        <v>47</v>
      </c>
      <c r="C49" s="134"/>
      <c r="D49" s="134"/>
      <c r="E49" s="135"/>
      <c r="F49" s="115"/>
      <c r="G49" s="126"/>
      <c r="H49" s="138">
        <v>0</v>
      </c>
      <c r="I49" s="138">
        <v>12.38</v>
      </c>
      <c r="J49" s="124">
        <v>13.5</v>
      </c>
      <c r="K49" s="124">
        <v>13.5</v>
      </c>
      <c r="L49" s="124">
        <v>13.5</v>
      </c>
      <c r="M49" s="124">
        <v>13.2</v>
      </c>
      <c r="N49" s="124">
        <v>13.2</v>
      </c>
    </row>
    <row r="50" spans="1:14" ht="15" customHeight="1">
      <c r="A50" s="119">
        <v>820</v>
      </c>
      <c r="B50" s="133" t="s">
        <v>46</v>
      </c>
      <c r="C50" s="134"/>
      <c r="D50" s="134"/>
      <c r="E50" s="135"/>
      <c r="F50" s="115"/>
      <c r="G50" s="126"/>
      <c r="H50" s="138">
        <v>48</v>
      </c>
      <c r="I50" s="138">
        <v>48</v>
      </c>
      <c r="J50" s="124">
        <v>24</v>
      </c>
      <c r="K50" s="124">
        <v>24</v>
      </c>
      <c r="L50" s="124">
        <v>0</v>
      </c>
      <c r="M50" s="124">
        <v>0</v>
      </c>
      <c r="N50" s="124">
        <v>0</v>
      </c>
    </row>
    <row r="51" spans="1:14" ht="15" customHeight="1" thickBot="1">
      <c r="A51" s="182"/>
      <c r="B51" s="179" t="s">
        <v>142</v>
      </c>
      <c r="C51" s="183"/>
      <c r="D51" s="183"/>
      <c r="E51" s="184"/>
      <c r="F51" s="121"/>
      <c r="G51" s="122"/>
      <c r="H51" s="123"/>
      <c r="I51" s="123"/>
      <c r="J51" s="169"/>
      <c r="K51" s="169">
        <v>27.9</v>
      </c>
      <c r="L51" s="169">
        <v>8.5</v>
      </c>
      <c r="M51" s="169">
        <v>0</v>
      </c>
      <c r="N51" s="169">
        <v>0</v>
      </c>
    </row>
    <row r="52" spans="1:14" ht="15" customHeight="1" thickBot="1">
      <c r="A52" s="170"/>
      <c r="B52" s="171" t="s">
        <v>23</v>
      </c>
      <c r="C52" s="172"/>
      <c r="D52" s="172"/>
      <c r="E52" s="173"/>
      <c r="F52" s="172"/>
      <c r="G52" s="173"/>
      <c r="H52" s="174">
        <f>SUM(H49:H50)</f>
        <v>48</v>
      </c>
      <c r="I52" s="174">
        <f>SUM(I49:I50)</f>
        <v>60.38</v>
      </c>
      <c r="J52" s="156">
        <f>SUM(J49:J50)</f>
        <v>37.5</v>
      </c>
      <c r="K52" s="156">
        <f>SUM(K49:K51)</f>
        <v>65.4</v>
      </c>
      <c r="L52" s="156">
        <f>SUM(L49:L51)</f>
        <v>22</v>
      </c>
      <c r="M52" s="156">
        <f>SUM(M49:M51)</f>
        <v>13.2</v>
      </c>
      <c r="N52" s="178">
        <f>SUM(N49:N51)</f>
        <v>13.2</v>
      </c>
    </row>
    <row r="53" ht="7.5" customHeight="1">
      <c r="K53" s="131"/>
    </row>
    <row r="54" spans="1:11" ht="17.25" customHeight="1" thickBot="1">
      <c r="A54" s="185" t="s">
        <v>132</v>
      </c>
      <c r="B54" s="186"/>
      <c r="C54" s="186"/>
      <c r="D54" s="121"/>
      <c r="E54" s="122"/>
      <c r="K54" s="131"/>
    </row>
    <row r="55" spans="1:14" ht="21" customHeight="1" thickBot="1">
      <c r="A55" s="170"/>
      <c r="B55" s="187" t="s">
        <v>133</v>
      </c>
      <c r="C55" s="172"/>
      <c r="D55" s="172"/>
      <c r="E55" s="173"/>
      <c r="F55" s="172"/>
      <c r="G55" s="172"/>
      <c r="H55" s="188">
        <v>12.42</v>
      </c>
      <c r="I55" s="188">
        <v>0</v>
      </c>
      <c r="J55" s="188">
        <v>0</v>
      </c>
      <c r="K55" s="188">
        <v>0</v>
      </c>
      <c r="L55" s="188">
        <v>0</v>
      </c>
      <c r="M55" s="188">
        <v>0</v>
      </c>
      <c r="N55" s="189">
        <v>0</v>
      </c>
    </row>
    <row r="56" ht="18" customHeight="1"/>
    <row r="57" ht="18" customHeight="1"/>
    <row r="58" ht="18" customHeight="1"/>
    <row r="59" ht="18" customHeight="1"/>
    <row r="60" ht="51.75" customHeight="1"/>
    <row r="61" ht="51.75" customHeight="1"/>
    <row r="62" ht="7.5" customHeight="1" thickBot="1"/>
    <row r="63" spans="2:14" ht="15" customHeight="1" thickBot="1">
      <c r="B63" s="153" t="s">
        <v>25</v>
      </c>
      <c r="C63" s="154"/>
      <c r="D63" s="154"/>
      <c r="E63" s="154"/>
      <c r="F63" s="154"/>
      <c r="G63" s="154"/>
      <c r="H63" s="155">
        <v>2015</v>
      </c>
      <c r="I63" s="155">
        <v>2016</v>
      </c>
      <c r="J63" s="155">
        <v>2017</v>
      </c>
      <c r="K63" s="156" t="s">
        <v>163</v>
      </c>
      <c r="L63" s="101">
        <v>2018</v>
      </c>
      <c r="M63" s="101">
        <v>2019</v>
      </c>
      <c r="N63" s="149">
        <v>2020</v>
      </c>
    </row>
    <row r="64" spans="2:14" ht="15" customHeight="1">
      <c r="B64" s="151" t="s">
        <v>26</v>
      </c>
      <c r="C64" s="151"/>
      <c r="D64" s="151"/>
      <c r="E64" s="151"/>
      <c r="F64" s="151"/>
      <c r="G64" s="151"/>
      <c r="H64" s="152">
        <f>'Rozpočet príjmy'!G35</f>
        <v>1857.8100000000002</v>
      </c>
      <c r="I64" s="152">
        <f>'Rozpočet príjmy'!H35</f>
        <v>2020.9400000000003</v>
      </c>
      <c r="J64" s="152">
        <f>'Rozpočet príjmy'!I35</f>
        <v>2171.83</v>
      </c>
      <c r="K64" s="152">
        <f>'Rozpočet príjmy'!J35</f>
        <v>2303.9300000000003</v>
      </c>
      <c r="L64" s="157">
        <f>'Rozpočet príjmy'!K35</f>
        <v>2292.34</v>
      </c>
      <c r="M64" s="157">
        <f>'Rozpočet príjmy'!L35</f>
        <v>2322.34</v>
      </c>
      <c r="N64" s="157">
        <f>'Rozpočet príjmy'!M35</f>
        <v>2322.34</v>
      </c>
    </row>
    <row r="65" spans="2:14" ht="15" customHeight="1">
      <c r="B65" s="140" t="s">
        <v>27</v>
      </c>
      <c r="C65" s="140"/>
      <c r="D65" s="140"/>
      <c r="E65" s="140"/>
      <c r="F65" s="140"/>
      <c r="G65" s="140"/>
      <c r="H65" s="141">
        <f>'Rozpočet výdaje'!I93+'Rozpočet výdaje'!I102</f>
        <v>1578.04</v>
      </c>
      <c r="I65" s="141">
        <f>'Rozpočet výdaje'!J93+'Rozpočet výdaje'!J102</f>
        <v>1740.3600000000001</v>
      </c>
      <c r="J65" s="141">
        <f>'Rozpočet výdaje'!K93+'Rozpočet výdaje'!K102</f>
        <v>1893.56</v>
      </c>
      <c r="K65" s="141">
        <f>'Rozpočet výdaje'!L93+'Rozpočet výdaje'!L102</f>
        <v>2082.11</v>
      </c>
      <c r="L65" s="16">
        <f>'Rozpočet výdaje'!M93+'Rozpočet výdaje'!M102</f>
        <v>1952.65</v>
      </c>
      <c r="M65" s="16">
        <f>'Rozpočet výdaje'!N93+'Rozpočet výdaje'!N102</f>
        <v>1875.35</v>
      </c>
      <c r="N65" s="16">
        <f>'Rozpočet výdaje'!O93+'Rozpočet výdaje'!O102</f>
        <v>1875.35</v>
      </c>
    </row>
    <row r="66" spans="2:14" ht="15" customHeight="1">
      <c r="B66" s="140" t="s">
        <v>30</v>
      </c>
      <c r="C66" s="140"/>
      <c r="D66" s="140"/>
      <c r="E66" s="140"/>
      <c r="F66" s="140"/>
      <c r="G66" s="140"/>
      <c r="H66" s="141">
        <f aca="true" t="shared" si="1" ref="H66:N66">H64-H65</f>
        <v>279.7700000000002</v>
      </c>
      <c r="I66" s="141">
        <f t="shared" si="1"/>
        <v>280.58000000000015</v>
      </c>
      <c r="J66" s="141">
        <f t="shared" si="1"/>
        <v>278.27</v>
      </c>
      <c r="K66" s="141">
        <f t="shared" si="1"/>
        <v>221.82000000000016</v>
      </c>
      <c r="L66" s="16">
        <f t="shared" si="1"/>
        <v>339.69000000000005</v>
      </c>
      <c r="M66" s="16">
        <f t="shared" si="1"/>
        <v>446.99000000000024</v>
      </c>
      <c r="N66" s="16">
        <f t="shared" si="1"/>
        <v>446.99000000000024</v>
      </c>
    </row>
    <row r="67" spans="2:14" ht="15" customHeight="1">
      <c r="B67" s="140"/>
      <c r="C67" s="140"/>
      <c r="D67" s="140"/>
      <c r="E67" s="140"/>
      <c r="F67" s="140"/>
      <c r="G67" s="140"/>
      <c r="H67" s="140"/>
      <c r="I67" s="140"/>
      <c r="J67" s="141"/>
      <c r="K67" s="141"/>
      <c r="L67" s="16"/>
      <c r="M67" s="16"/>
      <c r="N67" s="16"/>
    </row>
    <row r="68" spans="2:14" ht="15" customHeight="1">
      <c r="B68" s="140" t="s">
        <v>22</v>
      </c>
      <c r="C68" s="140"/>
      <c r="D68" s="140"/>
      <c r="E68" s="140"/>
      <c r="F68" s="140"/>
      <c r="G68" s="140"/>
      <c r="H68" s="141">
        <f aca="true" t="shared" si="2" ref="H68:N68">H11</f>
        <v>15.03</v>
      </c>
      <c r="I68" s="141">
        <f t="shared" si="2"/>
        <v>233.49</v>
      </c>
      <c r="J68" s="141">
        <f t="shared" si="2"/>
        <v>0</v>
      </c>
      <c r="K68" s="141">
        <f t="shared" si="2"/>
        <v>8.360000000000001</v>
      </c>
      <c r="L68" s="16">
        <f t="shared" si="2"/>
        <v>0</v>
      </c>
      <c r="M68" s="16">
        <f t="shared" si="2"/>
        <v>0</v>
      </c>
      <c r="N68" s="16">
        <f t="shared" si="2"/>
        <v>0</v>
      </c>
    </row>
    <row r="69" spans="2:14" ht="15">
      <c r="B69" s="140" t="s">
        <v>24</v>
      </c>
      <c r="C69" s="140"/>
      <c r="D69" s="140"/>
      <c r="E69" s="140"/>
      <c r="F69" s="140"/>
      <c r="G69" s="140"/>
      <c r="H69" s="141">
        <f aca="true" t="shared" si="3" ref="H69:N69">H36+H55</f>
        <v>216.04000000000002</v>
      </c>
      <c r="I69" s="141">
        <f t="shared" si="3"/>
        <v>475.03000000000003</v>
      </c>
      <c r="J69" s="141">
        <f t="shared" si="3"/>
        <v>84</v>
      </c>
      <c r="K69" s="141">
        <f t="shared" si="3"/>
        <v>174.12</v>
      </c>
      <c r="L69" s="16">
        <f t="shared" si="3"/>
        <v>300</v>
      </c>
      <c r="M69" s="16">
        <f t="shared" si="3"/>
        <v>0</v>
      </c>
      <c r="N69" s="16">
        <f t="shared" si="3"/>
        <v>0</v>
      </c>
    </row>
    <row r="70" spans="2:14" ht="15">
      <c r="B70" s="140" t="s">
        <v>31</v>
      </c>
      <c r="C70" s="140"/>
      <c r="D70" s="140"/>
      <c r="E70" s="140"/>
      <c r="F70" s="140"/>
      <c r="G70" s="140"/>
      <c r="H70" s="141">
        <f aca="true" t="shared" si="4" ref="H70:N70">H68-H69</f>
        <v>-201.01000000000002</v>
      </c>
      <c r="I70" s="141">
        <f t="shared" si="4"/>
        <v>-241.54000000000002</v>
      </c>
      <c r="J70" s="141">
        <f t="shared" si="4"/>
        <v>-84</v>
      </c>
      <c r="K70" s="141">
        <f t="shared" si="4"/>
        <v>-165.76</v>
      </c>
      <c r="L70" s="16">
        <f t="shared" si="4"/>
        <v>-300</v>
      </c>
      <c r="M70" s="16">
        <f t="shared" si="4"/>
        <v>0</v>
      </c>
      <c r="N70" s="16">
        <f t="shared" si="4"/>
        <v>0</v>
      </c>
    </row>
    <row r="71" spans="2:14" ht="15">
      <c r="B71" s="140"/>
      <c r="C71" s="140"/>
      <c r="D71" s="140"/>
      <c r="E71" s="140"/>
      <c r="F71" s="140"/>
      <c r="G71" s="140"/>
      <c r="H71" s="140"/>
      <c r="I71" s="140"/>
      <c r="J71" s="141"/>
      <c r="K71" s="141"/>
      <c r="L71" s="16"/>
      <c r="M71" s="16"/>
      <c r="N71" s="16"/>
    </row>
    <row r="72" spans="2:14" ht="15">
      <c r="B72" s="140" t="s">
        <v>36</v>
      </c>
      <c r="C72" s="140"/>
      <c r="D72" s="140"/>
      <c r="E72" s="140"/>
      <c r="F72" s="140"/>
      <c r="G72" s="140"/>
      <c r="H72" s="141">
        <f>H45</f>
        <v>63.74</v>
      </c>
      <c r="I72" s="141">
        <f>I45</f>
        <v>150.08</v>
      </c>
      <c r="J72" s="141">
        <f>J45</f>
        <v>0</v>
      </c>
      <c r="K72" s="141">
        <f>SUM(K45)</f>
        <v>27.9</v>
      </c>
      <c r="L72" s="16">
        <f>SUM(L45)</f>
        <v>0</v>
      </c>
      <c r="M72" s="16">
        <f>SUM(M45)</f>
        <v>0</v>
      </c>
      <c r="N72" s="16">
        <f>SUM(N45)</f>
        <v>0</v>
      </c>
    </row>
    <row r="73" spans="2:14" ht="15">
      <c r="B73" s="140" t="s">
        <v>29</v>
      </c>
      <c r="C73" s="140"/>
      <c r="D73" s="140"/>
      <c r="E73" s="140"/>
      <c r="F73" s="140"/>
      <c r="G73" s="140"/>
      <c r="H73" s="141">
        <f aca="true" t="shared" si="5" ref="H73:N73">H52</f>
        <v>48</v>
      </c>
      <c r="I73" s="141">
        <f t="shared" si="5"/>
        <v>60.38</v>
      </c>
      <c r="J73" s="141">
        <f t="shared" si="5"/>
        <v>37.5</v>
      </c>
      <c r="K73" s="141">
        <f t="shared" si="5"/>
        <v>65.4</v>
      </c>
      <c r="L73" s="16">
        <f t="shared" si="5"/>
        <v>22</v>
      </c>
      <c r="M73" s="16">
        <f t="shared" si="5"/>
        <v>13.2</v>
      </c>
      <c r="N73" s="16">
        <f t="shared" si="5"/>
        <v>13.2</v>
      </c>
    </row>
    <row r="74" spans="2:14" ht="15">
      <c r="B74" s="140" t="s">
        <v>32</v>
      </c>
      <c r="C74" s="140"/>
      <c r="D74" s="140"/>
      <c r="E74" s="140"/>
      <c r="F74" s="140"/>
      <c r="G74" s="140"/>
      <c r="H74" s="141">
        <f aca="true" t="shared" si="6" ref="H74:N74">H72-H73</f>
        <v>15.740000000000002</v>
      </c>
      <c r="I74" s="141">
        <f t="shared" si="6"/>
        <v>89.70000000000002</v>
      </c>
      <c r="J74" s="141">
        <f t="shared" si="6"/>
        <v>-37.5</v>
      </c>
      <c r="K74" s="141">
        <f t="shared" si="6"/>
        <v>-37.50000000000001</v>
      </c>
      <c r="L74" s="16">
        <f t="shared" si="6"/>
        <v>-22</v>
      </c>
      <c r="M74" s="16">
        <f t="shared" si="6"/>
        <v>-13.2</v>
      </c>
      <c r="N74" s="16">
        <f t="shared" si="6"/>
        <v>-13.2</v>
      </c>
    </row>
    <row r="75" spans="2:14" ht="15">
      <c r="B75" s="140"/>
      <c r="C75" s="140"/>
      <c r="D75" s="140"/>
      <c r="E75" s="140"/>
      <c r="F75" s="140"/>
      <c r="G75" s="140"/>
      <c r="H75" s="140"/>
      <c r="I75" s="140"/>
      <c r="J75" s="141"/>
      <c r="K75" s="141"/>
      <c r="L75" s="16"/>
      <c r="M75" s="16"/>
      <c r="N75" s="16"/>
    </row>
    <row r="76" spans="2:14" ht="15">
      <c r="B76" s="140" t="s">
        <v>98</v>
      </c>
      <c r="C76" s="140"/>
      <c r="D76" s="140"/>
      <c r="E76" s="140"/>
      <c r="F76" s="140"/>
      <c r="G76" s="140"/>
      <c r="H76" s="141">
        <f aca="true" t="shared" si="7" ref="H76:N76">H66+H70+H74</f>
        <v>94.5000000000002</v>
      </c>
      <c r="I76" s="141">
        <f t="shared" si="7"/>
        <v>128.74000000000015</v>
      </c>
      <c r="J76" s="141">
        <f t="shared" si="7"/>
        <v>156.76999999999998</v>
      </c>
      <c r="K76" s="141">
        <f t="shared" si="7"/>
        <v>18.560000000000166</v>
      </c>
      <c r="L76" s="16">
        <f t="shared" si="7"/>
        <v>17.690000000000055</v>
      </c>
      <c r="M76" s="16">
        <f t="shared" si="7"/>
        <v>433.79000000000025</v>
      </c>
      <c r="N76" s="16">
        <f t="shared" si="7"/>
        <v>433.79000000000025</v>
      </c>
    </row>
    <row r="79" ht="15">
      <c r="B79" s="2" t="s">
        <v>166</v>
      </c>
    </row>
    <row r="81" ht="15">
      <c r="B81" s="111"/>
    </row>
    <row r="82" spans="1:2" ht="15">
      <c r="A82" s="127"/>
      <c r="B82" s="127"/>
    </row>
    <row r="83" spans="1:2" ht="15">
      <c r="A83" s="127"/>
      <c r="B83" s="127"/>
    </row>
    <row r="84" spans="1:2" ht="15">
      <c r="A84" s="127"/>
      <c r="B84" s="127"/>
    </row>
    <row r="85" spans="1:10" ht="15">
      <c r="A85" s="127"/>
      <c r="B85" s="128"/>
      <c r="C85" s="127"/>
      <c r="D85" s="127"/>
      <c r="E85" s="127"/>
      <c r="F85" s="127"/>
      <c r="G85" s="127"/>
      <c r="H85" s="127"/>
      <c r="I85" s="127"/>
      <c r="J85" s="127"/>
    </row>
    <row r="86" spans="1:10" ht="15">
      <c r="A86" s="127"/>
      <c r="B86" s="142"/>
      <c r="C86" s="127"/>
      <c r="D86" s="127"/>
      <c r="E86" s="127"/>
      <c r="F86" s="127"/>
      <c r="G86" s="127"/>
      <c r="H86" s="127"/>
      <c r="I86" s="127"/>
      <c r="J86" s="127"/>
    </row>
    <row r="87" spans="1:10" ht="15">
      <c r="A87" s="127"/>
      <c r="B87" s="127"/>
      <c r="C87" s="127"/>
      <c r="D87" s="127"/>
      <c r="E87" s="127"/>
      <c r="F87" s="127"/>
      <c r="G87" s="127"/>
      <c r="H87" s="127"/>
      <c r="I87" s="127"/>
      <c r="J87" s="127"/>
    </row>
    <row r="88" spans="1:10" ht="15">
      <c r="A88" s="127"/>
      <c r="B88" s="127"/>
      <c r="C88" s="127"/>
      <c r="D88" s="127"/>
      <c r="E88" s="127"/>
      <c r="F88" s="127"/>
      <c r="G88" s="127"/>
      <c r="H88" s="127"/>
      <c r="I88" s="127"/>
      <c r="J88" s="127"/>
    </row>
    <row r="89" spans="1:10" ht="15">
      <c r="A89" s="127"/>
      <c r="B89" s="127"/>
      <c r="C89" s="127"/>
      <c r="D89" s="127"/>
      <c r="E89" s="127"/>
      <c r="F89" s="127"/>
      <c r="G89" s="127"/>
      <c r="H89" s="127"/>
      <c r="I89" s="127"/>
      <c r="J89" s="127"/>
    </row>
    <row r="90" spans="1:10" ht="15">
      <c r="A90" s="127"/>
      <c r="B90" s="127"/>
      <c r="C90" s="127"/>
      <c r="D90" s="127"/>
      <c r="E90" s="127"/>
      <c r="F90" s="127"/>
      <c r="G90" s="127"/>
      <c r="H90" s="127"/>
      <c r="I90" s="127"/>
      <c r="J90" s="127"/>
    </row>
  </sheetData>
  <sheetProtection/>
  <printOptions horizontalCentered="1"/>
  <pageMargins left="0" right="0" top="0.3937007874015748" bottom="0.3937007874015748" header="0.5118110236220472" footer="0.5118110236220472"/>
  <pageSetup fitToHeight="5" fitToWidth="1" horizontalDpi="600" verticalDpi="600" orientation="portrait" paperSize="9" scale="94" r:id="rId1"/>
  <ignoredErrors>
    <ignoredError sqref="L11:N11 H11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Lozorno OU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Kovarovicova </dc:creator>
  <cp:keywords/>
  <dc:description/>
  <cp:lastModifiedBy>Šefčíková Dana</cp:lastModifiedBy>
  <cp:lastPrinted>2017-11-13T09:30:42Z</cp:lastPrinted>
  <dcterms:created xsi:type="dcterms:W3CDTF">2009-10-26T08:53:31Z</dcterms:created>
  <dcterms:modified xsi:type="dcterms:W3CDTF">2017-11-13T09:55:00Z</dcterms:modified>
  <cp:category/>
  <cp:version/>
  <cp:contentType/>
  <cp:contentStatus/>
</cp:coreProperties>
</file>